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esktop\20260304\"/>
    </mc:Choice>
  </mc:AlternateContent>
  <xr:revisionPtr revIDLastSave="0" documentId="13_ncr:1_{185D9EA0-EEF3-4261-A5FF-C4EEFA8EC244}" xr6:coauthVersionLast="47" xr6:coauthVersionMax="47" xr10:uidLastSave="{00000000-0000-0000-0000-000000000000}"/>
  <bookViews>
    <workbookView xWindow="-120" yWindow="-120" windowWidth="29040" windowHeight="15840" tabRatio="878" activeTab="4" xr2:uid="{D4FE8E89-0D4E-45F6-9701-1E7E961F7DAB}"/>
  </bookViews>
  <sheets>
    <sheet name="tebliğdeki düzenleme" sheetId="1" r:id="rId1"/>
    <sheet name="şablon ve örnek" sheetId="2" r:id="rId2"/>
    <sheet name="mevzuat" sheetId="3" r:id="rId3"/>
    <sheet name="Yeni Örnek" sheetId="4" r:id="rId4"/>
    <sheet name="Proje ÖDEV ÇÖZÜMÜ - EYLÜL" sheetId="5" r:id="rId5"/>
  </sheets>
  <definedNames>
    <definedName name="_xlnm.Print_Area" localSheetId="4">'Proje ÖDEV ÇÖZÜMÜ - EYLÜL'!$A$1:$O$27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5" l="1"/>
  <c r="K16" i="5"/>
  <c r="K19" i="5"/>
  <c r="K18" i="5"/>
  <c r="K15" i="5"/>
  <c r="K14" i="5"/>
  <c r="K13" i="5"/>
  <c r="J19" i="5"/>
  <c r="J18" i="5"/>
  <c r="I21" i="5"/>
  <c r="J15" i="5"/>
  <c r="J14" i="5"/>
  <c r="J13" i="5"/>
  <c r="I16" i="5"/>
  <c r="O9" i="5"/>
  <c r="B4" i="5"/>
  <c r="E9" i="5" l="1"/>
  <c r="E22" i="5" s="1"/>
  <c r="H9" i="5"/>
  <c r="I19" i="5"/>
  <c r="I18" i="5"/>
  <c r="I15" i="5"/>
  <c r="I14" i="5"/>
  <c r="B5" i="5" s="1"/>
  <c r="H13" i="5"/>
  <c r="I13" i="5" s="1"/>
  <c r="G5" i="5"/>
  <c r="D5" i="5"/>
  <c r="M4" i="5"/>
  <c r="H4" i="5"/>
  <c r="D9" i="2"/>
  <c r="D6" i="2"/>
  <c r="L6" i="4"/>
  <c r="L5" i="4"/>
  <c r="D6" i="4"/>
  <c r="D7" i="4" s="1"/>
  <c r="G5" i="4"/>
  <c r="G6" i="4" s="1"/>
  <c r="E5" i="4"/>
  <c r="D5" i="4"/>
  <c r="M4" i="4"/>
  <c r="H4" i="4"/>
  <c r="E4" i="4"/>
  <c r="K6" i="1"/>
  <c r="J6" i="1"/>
  <c r="O13" i="2"/>
  <c r="H13" i="2"/>
  <c r="E13" i="2"/>
  <c r="I5" i="2"/>
  <c r="J5" i="2" s="1"/>
  <c r="F5" i="2"/>
  <c r="G5" i="2" s="1"/>
  <c r="P4" i="2"/>
  <c r="J4" i="2"/>
  <c r="G4" i="2"/>
  <c r="K4" i="2" s="1"/>
  <c r="L4" i="2" s="1"/>
  <c r="D4" i="2"/>
  <c r="D5" i="2" s="1"/>
  <c r="D7" i="1"/>
  <c r="E7" i="1" s="1"/>
  <c r="D6" i="1"/>
  <c r="E6" i="1" s="1"/>
  <c r="M5" i="1"/>
  <c r="M6" i="1" s="1"/>
  <c r="G5" i="1"/>
  <c r="G6" i="1" s="1"/>
  <c r="D5" i="1"/>
  <c r="E5" i="1" s="1"/>
  <c r="M4" i="1"/>
  <c r="N4" i="1" s="1"/>
  <c r="H4" i="1"/>
  <c r="E4" i="1"/>
  <c r="I9" i="5" l="1"/>
  <c r="J9" i="5" s="1"/>
  <c r="K9" i="5" s="1"/>
  <c r="N4" i="5"/>
  <c r="E5" i="5"/>
  <c r="I4" i="5"/>
  <c r="J4" i="5" s="1"/>
  <c r="K4" i="5" s="1"/>
  <c r="H5" i="5"/>
  <c r="D7" i="2"/>
  <c r="F6" i="2"/>
  <c r="F7" i="2" s="1"/>
  <c r="G7" i="2" s="1"/>
  <c r="M4" i="2"/>
  <c r="I6" i="2"/>
  <c r="I7" i="2" s="1"/>
  <c r="I8" i="2" s="1"/>
  <c r="Q4" i="2"/>
  <c r="M5" i="4"/>
  <c r="I4" i="4"/>
  <c r="J4" i="4" s="1"/>
  <c r="K4" i="4" s="1"/>
  <c r="M6" i="4"/>
  <c r="L7" i="4" s="1"/>
  <c r="N5" i="4"/>
  <c r="G7" i="4"/>
  <c r="H6" i="4"/>
  <c r="D8" i="4"/>
  <c r="E8" i="4" s="1"/>
  <c r="E7" i="4"/>
  <c r="N4" i="4"/>
  <c r="E6" i="4"/>
  <c r="H5" i="4"/>
  <c r="I5" i="4" s="1"/>
  <c r="J5" i="4" s="1"/>
  <c r="K5" i="4" s="1"/>
  <c r="D8" i="2"/>
  <c r="K5" i="2"/>
  <c r="L5" i="2" s="1"/>
  <c r="M5" i="2" s="1"/>
  <c r="J6" i="2"/>
  <c r="P5" i="2"/>
  <c r="P6" i="2" s="1"/>
  <c r="P7" i="2" s="1"/>
  <c r="P8" i="2" s="1"/>
  <c r="P9" i="2" s="1"/>
  <c r="P10" i="2" s="1"/>
  <c r="P11" i="2" s="1"/>
  <c r="P12" i="2" s="1"/>
  <c r="J4" i="1"/>
  <c r="K4" i="1" s="1"/>
  <c r="H6" i="1"/>
  <c r="G7" i="1"/>
  <c r="N6" i="1"/>
  <c r="M7" i="1"/>
  <c r="I6" i="1"/>
  <c r="D8" i="1"/>
  <c r="E8" i="1" s="1"/>
  <c r="H5" i="1"/>
  <c r="I5" i="1" s="1"/>
  <c r="J5" i="1" s="1"/>
  <c r="K5" i="1" s="1"/>
  <c r="N5" i="1"/>
  <c r="I4" i="1"/>
  <c r="I5" i="5" l="1"/>
  <c r="J5" i="5" s="1"/>
  <c r="K5" i="5" s="1"/>
  <c r="J7" i="2"/>
  <c r="K7" i="2" s="1"/>
  <c r="L7" i="2" s="1"/>
  <c r="M7" i="2" s="1"/>
  <c r="N7" i="2" s="1"/>
  <c r="G6" i="2"/>
  <c r="K6" i="2" s="1"/>
  <c r="L6" i="2" s="1"/>
  <c r="M6" i="2" s="1"/>
  <c r="N6" i="2" s="1"/>
  <c r="F8" i="2"/>
  <c r="G8" i="2" s="1"/>
  <c r="G8" i="4"/>
  <c r="H8" i="4" s="1"/>
  <c r="I8" i="4" s="1"/>
  <c r="J8" i="4" s="1"/>
  <c r="K8" i="4" s="1"/>
  <c r="H7" i="4"/>
  <c r="I7" i="4" s="1"/>
  <c r="J7" i="4" s="1"/>
  <c r="K7" i="4" s="1"/>
  <c r="I6" i="4"/>
  <c r="J6" i="4"/>
  <c r="K6" i="4" s="1"/>
  <c r="M7" i="4"/>
  <c r="N6" i="4"/>
  <c r="Q6" i="2"/>
  <c r="J8" i="2"/>
  <c r="I9" i="2"/>
  <c r="Q7" i="2"/>
  <c r="Q8" i="2"/>
  <c r="Q5" i="2"/>
  <c r="M8" i="1"/>
  <c r="N8" i="1" s="1"/>
  <c r="N7" i="1"/>
  <c r="G8" i="1"/>
  <c r="H8" i="1" s="1"/>
  <c r="I8" i="1" s="1"/>
  <c r="J8" i="1" s="1"/>
  <c r="K8" i="1" s="1"/>
  <c r="H7" i="1"/>
  <c r="I7" i="1" s="1"/>
  <c r="J7" i="1" s="1"/>
  <c r="K7" i="1" s="1"/>
  <c r="E25" i="5" l="1"/>
  <c r="F9" i="2"/>
  <c r="F10" i="2" s="1"/>
  <c r="M8" i="4"/>
  <c r="N8" i="4" s="1"/>
  <c r="N7" i="4"/>
  <c r="D10" i="2"/>
  <c r="Q9" i="2"/>
  <c r="K8" i="2"/>
  <c r="L8" i="2" s="1"/>
  <c r="M8" i="2" s="1"/>
  <c r="N8" i="2" s="1"/>
  <c r="I10" i="2"/>
  <c r="J9" i="2"/>
  <c r="G9" i="2" l="1"/>
  <c r="K9" i="2" s="1"/>
  <c r="L9" i="2" s="1"/>
  <c r="M9" i="2" s="1"/>
  <c r="N9" i="2" s="1"/>
  <c r="D11" i="2"/>
  <c r="Q10" i="2"/>
  <c r="I11" i="2"/>
  <c r="J10" i="2"/>
  <c r="G10" i="2"/>
  <c r="F11" i="2"/>
  <c r="K10" i="2" l="1"/>
  <c r="L10" i="2" s="1"/>
  <c r="M10" i="2" s="1"/>
  <c r="N10" i="2" s="1"/>
  <c r="G11" i="2"/>
  <c r="F12" i="2"/>
  <c r="G12" i="2" s="1"/>
  <c r="J11" i="2"/>
  <c r="I12" i="2"/>
  <c r="J12" i="2" s="1"/>
  <c r="D12" i="2"/>
  <c r="Q12" i="2" s="1"/>
  <c r="Q11" i="2"/>
  <c r="K11" i="2" l="1"/>
  <c r="L11" i="2" s="1"/>
  <c r="M11" i="2" s="1"/>
  <c r="N11" i="2" s="1"/>
  <c r="K12" i="2"/>
  <c r="L12" i="2" s="1"/>
  <c r="M12" i="2" s="1"/>
  <c r="N12" i="2" s="1"/>
  <c r="E24" i="5" l="1"/>
  <c r="E26" i="5" s="1"/>
  <c r="L5" i="5" l="1"/>
  <c r="M5" i="5" s="1"/>
  <c r="L9" i="5"/>
  <c r="M9" i="5" s="1"/>
  <c r="N5" i="5" l="1"/>
  <c r="O5" i="5"/>
  <c r="N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cengiz elmalı</author>
  </authors>
  <commentList>
    <comment ref="C2" authorId="0" shapeId="0" xr:uid="{7A46F0FB-EE6D-4456-A55A-200B283F0B60}">
      <text>
        <r>
          <rPr>
            <sz val="9"/>
            <color indexed="81"/>
            <rFont val="Tahoma"/>
            <family val="2"/>
            <charset val="162"/>
          </rPr>
          <t xml:space="preserve">İade hakkı doğuran işlem satış tutarı
</t>
        </r>
      </text>
    </comment>
    <comment ref="J2" authorId="0" shapeId="0" xr:uid="{D4072AA8-F463-4FF1-AF20-91C4C9D68463}">
      <text>
        <r>
          <rPr>
            <sz val="9"/>
            <color indexed="81"/>
            <rFont val="Tahoma"/>
            <family val="2"/>
            <charset val="162"/>
          </rPr>
          <t xml:space="preserve">
iadeye ilişkin satışın tüm satışlara oranı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cengiz elmalı</author>
  </authors>
  <commentList>
    <comment ref="E2" authorId="0" shapeId="0" xr:uid="{1DB1FBDF-4967-4D81-B4C5-3527053F520B}">
      <text>
        <r>
          <rPr>
            <sz val="9"/>
            <color indexed="81"/>
            <rFont val="Tahoma"/>
            <family val="2"/>
            <charset val="162"/>
          </rPr>
          <t xml:space="preserve">İade hakkı doğuran işlem satış tutarı
</t>
        </r>
      </text>
    </comment>
    <comment ref="L2" authorId="0" shapeId="0" xr:uid="{327E64D5-7C08-48DF-A16E-03F1612C699E}">
      <text>
        <r>
          <rPr>
            <sz val="9"/>
            <color indexed="81"/>
            <rFont val="Tahoma"/>
            <family val="2"/>
            <charset val="162"/>
          </rPr>
          <t xml:space="preserve">
iadeye ilişkin satışın tüm satışlara oranı</t>
        </r>
      </text>
    </comment>
    <comment ref="N8" authorId="0" shapeId="0" xr:uid="{C152C1A0-2DAD-481A-B900-14E03022CBD7}">
      <text>
        <r>
          <rPr>
            <sz val="9"/>
            <color indexed="81"/>
            <rFont val="Tahoma"/>
            <family val="2"/>
            <charset val="162"/>
          </rPr>
          <t xml:space="preserve">
burası (-) ye düşerse ATİK ten pay verilemez.</t>
        </r>
      </text>
    </comment>
    <comment ref="O8" authorId="0" shapeId="0" xr:uid="{BC26C11D-308C-4B86-9C72-E4BED023192C}">
      <text>
        <r>
          <rPr>
            <sz val="9"/>
            <color indexed="81"/>
            <rFont val="Tahoma"/>
            <family val="2"/>
            <charset val="162"/>
          </rPr>
          <t xml:space="preserve">iade hesabına verilebilecek azami pay tutarı (300.000 TL) mükellefin bu döneme kadar (2024/Şubat-Mart-Nisan) çekiciye ilişkin yüklenilen KDV'den iade hesabına verilen toplam pay tutarının (400.000 TL) altında kaldığından, bu dönemde iade hesabına pay verilmeyecektir. Mükellefin Mayıs dönemi sonrasında iade hakkı doğuran işlemlerinin bulunması halinde, söz konusu çekiciye ilişkin yüklenilen ve indirim yoluyla giderilemeyen KDV'den iade hesabına verilebilecek pay tutarının hesabında yukarıdaki açıklamalar çerçevesinde işlem tesis edileceği tabiidir
</t>
        </r>
      </text>
    </comment>
    <comment ref="O10" authorId="0" shapeId="0" xr:uid="{50C73D90-5D00-4661-BFCC-4C673C8956B7}">
      <text>
        <r>
          <rPr>
            <sz val="9"/>
            <color indexed="81"/>
            <rFont val="Tahoma"/>
            <family val="2"/>
            <charset val="162"/>
          </rPr>
          <t xml:space="preserve">
bu dönem ATİKTEN pay verilmemesi tercih edilmiştir. İstenirse 76.429 a kadar pay verilebilir. (Atik dahil yüklenim tutarının İade konusu satışların %20 sini geçmemesi şartıyla)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cengiz elmalı</author>
  </authors>
  <commentList>
    <comment ref="C2" authorId="0" shapeId="0" xr:uid="{C517061F-76F9-46F1-9C0F-4DD7405E472D}">
      <text>
        <r>
          <rPr>
            <sz val="9"/>
            <color indexed="81"/>
            <rFont val="Tahoma"/>
            <family val="2"/>
            <charset val="162"/>
          </rPr>
          <t xml:space="preserve">İade hakkı doğuran işlem satış tutarı
</t>
        </r>
      </text>
    </comment>
    <comment ref="J2" authorId="0" shapeId="0" xr:uid="{201D2F20-1A78-4856-97AE-ECABC280C043}">
      <text>
        <r>
          <rPr>
            <sz val="9"/>
            <color indexed="81"/>
            <rFont val="Tahoma"/>
            <family val="2"/>
            <charset val="162"/>
          </rPr>
          <t xml:space="preserve">
iadeye ilişkin satışın tüm satışlara oranı</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cengiz elmalı</author>
  </authors>
  <commentList>
    <comment ref="C2" authorId="0" shapeId="0" xr:uid="{5552DBED-6918-41D8-8938-369123A548D8}">
      <text>
        <r>
          <rPr>
            <sz val="9"/>
            <color indexed="81"/>
            <rFont val="Tahoma"/>
            <family val="2"/>
            <charset val="162"/>
          </rPr>
          <t xml:space="preserve">İade hakkı doğuran işlem satış tutarı
</t>
        </r>
      </text>
    </comment>
    <comment ref="J2" authorId="0" shapeId="0" xr:uid="{2959B8DE-F3C3-4938-B831-676FDDD53D6E}">
      <text>
        <r>
          <rPr>
            <sz val="9"/>
            <color indexed="81"/>
            <rFont val="Tahoma"/>
            <family val="2"/>
            <charset val="162"/>
          </rPr>
          <t xml:space="preserve">
iadeye ilişkin satışın tüm satışlara oranı</t>
        </r>
      </text>
    </comment>
    <comment ref="C7" authorId="0" shapeId="0" xr:uid="{EBCCE80C-4EBF-4578-B33F-476D0A67D5FD}">
      <text>
        <r>
          <rPr>
            <sz val="9"/>
            <color indexed="81"/>
            <rFont val="Tahoma"/>
            <family val="2"/>
            <charset val="162"/>
          </rPr>
          <t xml:space="preserve">İade hakkı doğuran işlem satış tutarı
</t>
        </r>
      </text>
    </comment>
    <comment ref="J7" authorId="0" shapeId="0" xr:uid="{20D0DB78-1586-4C1A-A3F3-D8B7DF3950BB}">
      <text>
        <r>
          <rPr>
            <sz val="9"/>
            <color indexed="81"/>
            <rFont val="Tahoma"/>
            <family val="2"/>
            <charset val="162"/>
          </rPr>
          <t xml:space="preserve">
iadeye ilişkin satışın tüm satışlara oranı</t>
        </r>
      </text>
    </comment>
  </commentList>
</comments>
</file>

<file path=xl/sharedStrings.xml><?xml version="1.0" encoding="utf-8"?>
<sst xmlns="http://schemas.openxmlformats.org/spreadsheetml/2006/main" count="251" uniqueCount="101">
  <si>
    <t>Dönem</t>
  </si>
  <si>
    <t>ATİK KDV TUARI</t>
  </si>
  <si>
    <t xml:space="preserve">BU DÖNEM İADE HAKKI DOĞURAN İŞLEM BEDELİ </t>
  </si>
  <si>
    <t>ÖNCEKİ DÖNEM SONU İADE HAKKI DOĞURAN İŞLEM BEDDELİ(KÜMÜLATİF)</t>
  </si>
  <si>
    <t>BU DÖNEM DAHİL İADE HAKKI DOĞURAN TOPLAM İŞLEM BEDELİ</t>
  </si>
  <si>
    <t>BU DÖNEMDE İADE HAKKI DOĞURMAYAN İŞLEM BEDELİ</t>
  </si>
  <si>
    <t>ÖNCEKİ DÖNEM SONU İADE HAKKI DOĞURMAYAN İŞLEM BEDELİ(KÜMÜLATİF)</t>
  </si>
  <si>
    <t>BU DÖNEM DAHİL İADE HAKKI DOĞURMAYAN TOPLAM İŞLEM BEDELİ</t>
  </si>
  <si>
    <t>BU DÖNEM DAHİL TOPLAM İŞLEM BEDELİ(KÜMÜLATİF)</t>
  </si>
  <si>
    <t xml:space="preserve">ORAN </t>
  </si>
  <si>
    <t>ATİK KDV DEN VERİLEBİLECEK AZAMİ PAY TUTARI</t>
  </si>
  <si>
    <t>BU DÖNEM ATİK KDV DEN VERİLEN PAY TUTARI</t>
  </si>
  <si>
    <t>BU DÖNEM DAHİL ATİKLERDEN VERLEN PAY TUTAR (KÜMÜLATİF)</t>
  </si>
  <si>
    <t>PAY VERİLDİKTEN SONRA KALAN ATİK KDV TUTARI</t>
  </si>
  <si>
    <t>A</t>
  </si>
  <si>
    <t>B</t>
  </si>
  <si>
    <t>C</t>
  </si>
  <si>
    <t>D (B+C)</t>
  </si>
  <si>
    <t>E</t>
  </si>
  <si>
    <t>F</t>
  </si>
  <si>
    <t>G (E+f)</t>
  </si>
  <si>
    <t>H(D+G)</t>
  </si>
  <si>
    <t>I(D/H)</t>
  </si>
  <si>
    <t>J (I x A)</t>
  </si>
  <si>
    <t>2024-01 (ATİK e alınan Dönem)</t>
  </si>
  <si>
    <t>2024-02</t>
  </si>
  <si>
    <t>2024-03</t>
  </si>
  <si>
    <t>2024-04</t>
  </si>
  <si>
    <t>2024-05</t>
  </si>
  <si>
    <t>Atik  Alış KDVTutarı</t>
  </si>
  <si>
    <t>2024-06</t>
  </si>
  <si>
    <t>2024-07</t>
  </si>
  <si>
    <t>2024-08</t>
  </si>
  <si>
    <t>2024-09</t>
  </si>
  <si>
    <t>NOT: Gri sutunları ben açtım, sarı sutunlar förmüllüdür.</t>
  </si>
  <si>
    <t>2024/Ocak döneminden itibaren yurt içi ve yurt dışı taşımacılık faaliyetinde kullanmaya başlamıştır.</t>
  </si>
  <si>
    <t>Mükellefin 2024/Ocak döneminde tamamı yurt içi taşımacılık faaliyetinde kullanılan bu çekiciyle elde ettiği hasılat 2.000.000 TL olup ATİK nedeniyle yüklenilen KDV'nin
200.000 TL'lik kısmı indirim yoluyla giderilmiştir</t>
  </si>
  <si>
    <t xml:space="preserve">Bu dönemde ATİK nedeniyle yüklenilen ve indirim yoluyla giderilemeyen KDV tutarı 1.000.000 TL'dir. </t>
  </si>
  <si>
    <t>2024/Ocak döneminden sonra yapılan hesaplamalarda, devreden KDV'nin ATİK nedeniyle yüklenilen KDV tutarından fazla olduğu varsayılmıştır.</t>
  </si>
  <si>
    <t>Mükellefin bu çekiciyle gerçekleştirdiği uluslararası taşımacılık faaliyeti (iade hakkı doğuran işlem) ile yurt içi taşımacılık faaliyetine (iade hakkı doğurmayan işlem) ilişkin işlemleri aşağıdaki gibidir</t>
  </si>
  <si>
    <t>2024/Şubat Dönemi;</t>
  </si>
  <si>
    <t>iade Hakkı Doğuran işlem Bedeli (B)</t>
  </si>
  <si>
    <t>önceki Dönem Sonu iade Hakkı Doğuran işlem Bedeli(Kümülatif)  C</t>
  </si>
  <si>
    <t>Bu Dönem Dahil iade Hakkı Doğuran Toplam işlem Bedeli(D) = (B) + c</t>
  </si>
  <si>
    <t>Bu Dönemde iade Hakkı Doğurmayan işlem Bedeli (E)</t>
  </si>
  <si>
    <t>önceki Dönem Sonu iade Hakkı Doğurmayan işlem Bedeli (Kümülatif)  (F)</t>
  </si>
  <si>
    <t>Bu Dönem Dahil iade Hakkı Doğurmayan Toplam işlem Bedeli (G) = (E) + (F)</t>
  </si>
  <si>
    <t>Bu Dönem Dahil Toplam işlem Bedeli (Kümülatif)(H) = (D) + (G)</t>
  </si>
  <si>
    <t>Doğrudan Yüklenim ve Genel Yönetim Giderleri</t>
  </si>
  <si>
    <t>önceki Dönem ATİK'ten Verilen Pay Tutarı (Kümülatif)</t>
  </si>
  <si>
    <t>Bu Dönem Azami iade Edilebilir KDV</t>
  </si>
  <si>
    <t>Bu Dönemde ATİK KDV'den Verilen Pay Tutarı</t>
  </si>
  <si>
    <t>Bu durumda, bu dönem dahil iade hakkı doğuran toplam işlem bedelinin (D), çekicinin aktife alınarak kullanılmaya başlandığı dönemden itibaren iade talep edilen dönem dahil çekicinin kullanıldığı toplam işlem bedeline (H) oranı 0,25 (D/H = 2.000.000/8.000.000) olup çekiciye ilişkin yüklenilen ve indirim yoluyla giderilemeyen KDV tutarından iade hesabına verilebilecek azami pay tutarı (1.000.000 TL x 0,25)
250.000 TL olacaktır.</t>
  </si>
  <si>
    <t>Mükellefin doğrudan yüklenim ve genel yönetim giderleri toplamının 250.000 TL olduğu ve bu dönemde azami iade edilebilir KDV tutarının 400.000 TL olduğu dikkate alındığında, bu dönemde çekiciye ilişkin yüklenilen KDV'den iade hesabına pay verilebilecek tutar 150.000 TL olacaktır</t>
  </si>
  <si>
    <t>2024/Mart Dönemi;</t>
  </si>
  <si>
    <t>Bu durumda, bu dönem dahil iade hakkı doğuran toplam işlem bedelinin (D), çekicinin aktife alınarak kullanılmaya başlandığı dönemden itibaren iade talep edilen dönem dahil çekicinin kullanıldığı toplam işlem bedeline (H) oranı 0,20 (D/H = 3.000.000/15.000.000) olup çekiciye ilişkin yüklenilen ve indirim yoluyla giderilemeyen KDV tutarından iade hesabına verilebilecek azami pay tutarı (1.000.000 TL x 0,20) 200.000 TL olacaktır.</t>
  </si>
  <si>
    <t>Ancak, iade hesabına verilecek pay tutarının hesaplanmasında, bu dönem öncesinde iade hesabına verilen toplam pay tutarının dikkate alınması gerektiğinden, 2024/Mart döneminde iade hesabına verilebilecek pay tutarı (200.000 TL - 150.000 TL) 50.000 TL olacaktır.</t>
  </si>
  <si>
    <t>2024/Nisan Dönemi;</t>
  </si>
  <si>
    <t>Bu durumda, bu dönem dahil iade hakkı doğuran toplam işlem bedelinin (D), çekicinin aktife alınarak kullanılmaya başlandığı dönemden itibaren iade talep edilen dönem dahil çekicinin kullanıldığı toplam işlem bedeline (H) oranı 0,40 (D/H = 8.000.000/20.000.000) olup çekiciye ilişkin yüklenilen ve indirim yoluyla giderilemeyen KDV tutarından iade hesabına verilebilecek azami pay tutarı (1.000.000 TL x 0,40) 400.000 TL olacaktır.</t>
  </si>
  <si>
    <t>Ancak, iade hesabına verilecek pay tutarının hesaplanmasında bu dönem öncesinde iade hesabına verilen toplam pay tutarının dikkate alınması gerektiğinden, 2024/Nisan döneminde iade hesabına verilebilecek pay tutarı (400.000 TL - 200.000 TL) 200.000 TL olacaktır.</t>
  </si>
  <si>
    <t>2024/Mayıs Dönemi;</t>
  </si>
  <si>
    <t>Bu durumda, bu dönem dahil iade hakkı doğuran toplam işlem bedelinin (D), çekicinin aktife alınarak kullanılmaya başlandığı dönemden itibaren iade talep edilen dönem dahil çekicinin kullanıldığı toplam işlem bedeline (H) oranı 0,30 (D/H = 10.500.000/35.000.000) olup çekiciye ilişkin yüklenilen ve indirim yoluyla giderilemeyen KDV tutarından iade hesabına verilebilecek azami pay tutarı (1.000.000 TL x 0,30) 300.000 TL olacaktır.</t>
  </si>
  <si>
    <t>Ancak, iade hesabına verilebilecek azami pay tutarı (300.000 TL) mükellefin bu döneme kadar (2024/Şubat-Mart-Nisan) çekiciye ilişkin yüklenilen KDV'den iade hesabına verilen toplam pay tutarının (400.000 TL) altında kaldığından, bu dönemde iade hesabına pay verilmeyecektir.</t>
  </si>
  <si>
    <t>Mükellefin Mayıs dönemi sonrasında iade hakkı doğuran işlemlerinin bulunması halinde, söz konusu çekiciye ilişkin yüklenilen ve indirim yoluyla giderilemeyen KDV'den iade hesabına verilebilecek pay tutarının hesabında yukarıdaki açıklamalar çerçevesinde işlem tesis edileceği tabiidir</t>
  </si>
  <si>
    <t>KDVUGT</t>
  </si>
  <si>
    <t>(IV/ A3-l.3.)</t>
  </si>
  <si>
    <r>
      <t xml:space="preserve">ATİK'e ilişkin yüklenilen KDV tutarından, ATİK'in iade hakkı doğuran işlemlerde fiilen kullanılmaya başlandığı tarihten itibaren bu işlemlere ilişkin </t>
    </r>
    <r>
      <rPr>
        <sz val="11"/>
        <color rgb="FFFF0000"/>
        <rFont val="Arial"/>
        <family val="2"/>
        <charset val="162"/>
      </rPr>
      <t xml:space="preserve">yüklenilen ve indirim yoluyla giderilemeyen kısmı </t>
    </r>
    <r>
      <rPr>
        <sz val="11"/>
        <color rgb="FF0A0A0A"/>
        <rFont val="Arial"/>
        <family val="2"/>
        <charset val="162"/>
      </rPr>
      <t>itibarıyla pay verilmesi mümkündür.</t>
    </r>
  </si>
  <si>
    <r>
      <t>İade talebine konu işlem bedelinin</t>
    </r>
    <r>
      <rPr>
        <sz val="11"/>
        <color rgb="FF3B3B3B"/>
        <rFont val="Arial"/>
        <family val="2"/>
        <charset val="162"/>
      </rPr>
      <t xml:space="preserve">, </t>
    </r>
    <r>
      <rPr>
        <sz val="11"/>
        <color rgb="FF0A0A0A"/>
        <rFont val="Arial"/>
        <family val="2"/>
        <charset val="162"/>
      </rPr>
      <t>ATİK'in aktife alınarak</t>
    </r>
    <r>
      <rPr>
        <sz val="11"/>
        <color rgb="FFFF0000"/>
        <rFont val="Arial"/>
        <family val="2"/>
        <charset val="162"/>
      </rPr>
      <t xml:space="preserve"> fiilen kullanılmaya başlandığı dönemden itibaren</t>
    </r>
    <r>
      <rPr>
        <sz val="11"/>
        <color rgb="FF0A0A0A"/>
        <rFont val="Arial"/>
        <family val="2"/>
        <charset val="162"/>
      </rPr>
      <t xml:space="preserve"> iade talep edilen dönem dahil ATİK'in kullanıldığı tüm işlemlerin toplam bedeline oranlanması ve ATİK'e ilişkin yüklenilen KDV'den iade talebine konu işleme ait orana isabet eden tutarda pay verilmesi gerekir</t>
    </r>
  </si>
  <si>
    <t>ATİK'in sonraki dönemlerde de iade hakkı doğuran işlemlerde kullanılması halinde iade talep edilen dönem dahil iade hakkı doğuran işlem bedelleri toplamının bu dönem dahil ATİK'in kullanıldığı toplam işlem bedeline oranlanmasısuretiyle ATİK'ten iade hesabına pay verilebilecek KDV tutarı belirlenir. önceki dönemlerde bu ATİK'ten iade hesabına pay verilen KDV tutarı düşüldükten sonra kalan tutar bu dönemdeki iade hesabına pay verilecek KDV tutarı olacaktır</t>
  </si>
  <si>
    <r>
      <t>Ayrıca, her dönem için yapılacak oranlama sonucunda bulunan ATİK</t>
    </r>
    <r>
      <rPr>
        <sz val="12"/>
        <color rgb="FF3B3B3B"/>
        <rFont val="Arial"/>
        <family val="2"/>
        <charset val="162"/>
      </rPr>
      <t>'</t>
    </r>
    <r>
      <rPr>
        <sz val="12"/>
        <color rgb="FF0A0A0A"/>
        <rFont val="Arial"/>
        <family val="2"/>
        <charset val="162"/>
      </rPr>
      <t xml:space="preserve">e ilişkin yüklenilen KDV'den iade hesabına verilebilecek azami pay tutarı ile önceki dönemlerde ATİK'e ilişkin yüklenilen KDV'den iade hesabına verilen pay tutarları toplamı arasındaki fark kadar ilgili dönemde iade hesabına pay verilebileceğinden </t>
    </r>
    <r>
      <rPr>
        <sz val="12"/>
        <color rgb="FFFF0000"/>
        <rFont val="Arial"/>
        <family val="2"/>
        <charset val="162"/>
      </rPr>
      <t>bu farkın menfi olması halinde bu dönemde ATİK’e ilişkin yüklenilen KDV’den iade hesabına pay verilemeyecektir.</t>
    </r>
    <r>
      <rPr>
        <sz val="12.5"/>
        <color rgb="FFFF0000"/>
        <rFont val="Arial"/>
        <family val="2"/>
        <charset val="162"/>
      </rPr>
      <t>.</t>
    </r>
  </si>
  <si>
    <t>ilgili dönemde iade hakkı doğuran işlemler nedeniyle doğrudan yüklenimler ve genel giderlerden verilen pay sonrasında iade hesabına o dönemde ATİK'e ilişkin yüklenilen KDV'den verilebilecek azami pay tutarından daha az tutarda pay verilmiş olması halinde, iade hesabına dahil edilemeyen bu ATİK KDV pay tutarının sonraki dönemlerde oranlama yapılmadan doğrudan iade hesabına dahil edilmesi mümkün değildir.</t>
  </si>
  <si>
    <r>
      <t xml:space="preserve">öte yandan, iade hesabına ATİK'lerden verilecek pay tutarıhesabının, ATİK'lerin aktife alınarak fiilen kullanılmaya başlandığı tarihten itibaren iade hakkı doğuran işlemler ile toplam işlemlerin bedeli dikkate alınmak suretiyle </t>
    </r>
    <r>
      <rPr>
        <sz val="12.5"/>
        <color rgb="FFFF0000"/>
        <rFont val="Arial"/>
        <family val="2"/>
        <charset val="162"/>
      </rPr>
      <t>her bir araç için ayrı ayrı yapılması gerekmektedir</t>
    </r>
    <r>
      <rPr>
        <sz val="12.5"/>
        <color rgb="FF0A0A0A"/>
        <rFont val="Arial"/>
        <family val="2"/>
        <charset val="162"/>
      </rPr>
      <t xml:space="preserve">. Ancak, birden fazla ATİK kullanılarak üretim yapan işletmelerde, iade hakkı doğuran işlemlerde kullanılan ve </t>
    </r>
    <r>
      <rPr>
        <sz val="12.5"/>
        <color rgb="FFFF0000"/>
        <rFont val="Arial"/>
        <family val="2"/>
        <charset val="162"/>
      </rPr>
      <t>aynı vergilendirme döneminde aktife kaydedilen ATİK'ler için ayrı ayrı hesaplama yapılmasına gerek olmayıp bu ATİK'ler için tek bir hesaplama yapılması mümkündür.</t>
    </r>
  </si>
  <si>
    <t>ATİK KDV DEN Bu Dönem VERİLEBİLECEK AZAMİ PAY TUTARI</t>
  </si>
  <si>
    <t>Önceki Dönem Sonu iade Hakkı Doğuran işlem Bedeli(Kümülatif)  C</t>
  </si>
  <si>
    <t>Önceki Dönem Sonu iade Hakkı Doğurmayan işlem Bedeli (Kümülatif)  (F)</t>
  </si>
  <si>
    <t>Önceki Dönem ATİK'ten Verilen Pay Tutarı (Kümülatif)</t>
  </si>
  <si>
    <r>
      <t xml:space="preserve">Uluslararası taşımacılık faaliyetiyle iştigal eden İnciTaşımacılık A.Ş. 2023/ Aralık döneminde </t>
    </r>
    <r>
      <rPr>
        <sz val="9"/>
        <color rgb="FF0A0A0A"/>
        <rFont val="Times New Roman"/>
        <family val="1"/>
        <charset val="162"/>
      </rPr>
      <t xml:space="preserve">l </t>
    </r>
    <r>
      <rPr>
        <sz val="9"/>
        <color rgb="FF0A0A0A"/>
        <rFont val="Arial"/>
        <family val="2"/>
        <charset val="162"/>
      </rPr>
      <t>adet çekiciyi 6</t>
    </r>
    <r>
      <rPr>
        <sz val="9"/>
        <color rgb="FF343434"/>
        <rFont val="Arial"/>
        <family val="2"/>
        <charset val="162"/>
      </rPr>
      <t>.</t>
    </r>
    <r>
      <rPr>
        <sz val="9"/>
        <color rgb="FF0A0A0A"/>
        <rFont val="Arial"/>
        <family val="2"/>
        <charset val="162"/>
      </rPr>
      <t>000.000 TL bedelle 1.200</t>
    </r>
    <r>
      <rPr>
        <sz val="9"/>
        <color rgb="FF343434"/>
        <rFont val="Arial"/>
        <family val="2"/>
        <charset val="162"/>
      </rPr>
      <t>.</t>
    </r>
    <r>
      <rPr>
        <sz val="9"/>
        <color rgb="FF0A0A0A"/>
        <rFont val="Arial"/>
        <family val="2"/>
        <charset val="162"/>
      </rPr>
      <t xml:space="preserve">000 TL KDV ödeyerek satın almış, </t>
    </r>
  </si>
  <si>
    <t>2024-01 (Kullanulmaya Başlandığı Dönem)</t>
  </si>
  <si>
    <t>MAKİNA TEKSTİLSANAYİ VE TİCARELİMİTED ŞİRKETİ</t>
  </si>
  <si>
    <t>DİKİŞ MAKİNASI</t>
  </si>
  <si>
    <t>20 ADET</t>
  </si>
  <si>
    <t>OTOSAN A.Ş.</t>
  </si>
  <si>
    <t>1 ADET KAMYONET</t>
  </si>
  <si>
    <t>1 ADET</t>
  </si>
  <si>
    <t>LİFT ASANSÖR AŞ.</t>
  </si>
  <si>
    <t>YÜK ASANSÖRÜ ALIMI VE MONTAJ BEDELİ</t>
  </si>
  <si>
    <t>IRON TEKSTİL MAKİNALERİ A.Ş.</t>
  </si>
  <si>
    <t>BUHARLI ÜTÜ VE KAZANLARI</t>
  </si>
  <si>
    <t>10 ADET</t>
  </si>
  <si>
    <t>EKİM</t>
  </si>
  <si>
    <t>EYLÜL</t>
  </si>
  <si>
    <t>2025-09</t>
  </si>
  <si>
    <t>2025-10</t>
  </si>
  <si>
    <t>Maksimum iade sınırı</t>
  </si>
  <si>
    <t>01 ve 02 Yüklenim Toplamı</t>
  </si>
  <si>
    <t>ATİK İade Sınırı</t>
  </si>
  <si>
    <t>Pay Verilebilir ATİK Toplamı</t>
  </si>
  <si>
    <t>Pay Verme Oranı</t>
  </si>
  <si>
    <t>FİİLEN KULLANMA</t>
  </si>
  <si>
    <t>ORAN</t>
  </si>
  <si>
    <t>BÜNYEYE GİREN KDV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</si>
</sst>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_ ;\-#,##0.00\ "/>
    <numFmt numFmtId="166" formatCode="#,##0.0000_ ;\-#,##0.0000\ "/>
  </numFmts>
  <fonts count="28" x14ac:knownFonts="1">
    <font>
      <sz val="11"/>
      <color theme="1"/>
      <name val="Aptos Narrow"/>
      <family val="2"/>
      <charset val="162"/>
      <scheme val="minor"/>
    </font>
    <font>
      <sz val="11"/>
      <color theme="1"/>
      <name val="Aptos Narrow"/>
      <family val="2"/>
      <charset val="162"/>
      <scheme val="minor"/>
    </font>
    <font>
      <sz val="11"/>
      <color rgb="FFFF0000"/>
      <name val="Aptos Narrow"/>
      <family val="2"/>
      <charset val="162"/>
      <scheme val="minor"/>
    </font>
    <font>
      <sz val="9"/>
      <color indexed="81"/>
      <name val="Tahoma"/>
      <family val="2"/>
      <charset val="162"/>
    </font>
    <font>
      <sz val="9"/>
      <color rgb="FF0A0A0A"/>
      <name val="Arial"/>
      <family val="2"/>
      <charset val="162"/>
    </font>
    <font>
      <sz val="9"/>
      <color rgb="FF0A0A0A"/>
      <name val="Times New Roman"/>
      <family val="1"/>
      <charset val="162"/>
    </font>
    <font>
      <sz val="9"/>
      <color rgb="FF343434"/>
      <name val="Arial"/>
      <family val="2"/>
      <charset val="162"/>
    </font>
    <font>
      <sz val="9"/>
      <color theme="1"/>
      <name val="Aptos Narrow"/>
      <family val="2"/>
      <charset val="162"/>
      <scheme val="minor"/>
    </font>
    <font>
      <sz val="12.5"/>
      <color rgb="FFFF0000"/>
      <name val="Arial"/>
      <family val="2"/>
      <charset val="162"/>
    </font>
    <font>
      <sz val="12"/>
      <color rgb="FFFF0000"/>
      <name val="Arial"/>
      <family val="2"/>
      <charset val="162"/>
    </font>
    <font>
      <sz val="14"/>
      <color rgb="FFFF0000"/>
      <name val="Aptos Narrow"/>
      <family val="2"/>
      <scheme val="minor"/>
    </font>
    <font>
      <sz val="11"/>
      <color rgb="FF0A0A0A"/>
      <name val="Arial"/>
      <family val="2"/>
      <charset val="162"/>
    </font>
    <font>
      <sz val="11"/>
      <color rgb="FFFF0000"/>
      <name val="Arial"/>
      <family val="2"/>
      <charset val="162"/>
    </font>
    <font>
      <sz val="11"/>
      <color rgb="FF3B3B3B"/>
      <name val="Arial"/>
      <family val="2"/>
      <charset val="162"/>
    </font>
    <font>
      <sz val="12"/>
      <color rgb="FF0A0A0A"/>
      <name val="Arial"/>
      <family val="2"/>
      <charset val="162"/>
    </font>
    <font>
      <sz val="12"/>
      <color rgb="FF3B3B3B"/>
      <name val="Arial"/>
      <family val="2"/>
      <charset val="162"/>
    </font>
    <font>
      <sz val="12.5"/>
      <color rgb="FF0A0A0A"/>
      <name val="Arial"/>
      <family val="2"/>
      <charset val="162"/>
    </font>
    <font>
      <sz val="11"/>
      <color theme="3"/>
      <name val="Aptos Narrow"/>
      <family val="2"/>
      <scheme val="minor"/>
    </font>
    <font>
      <sz val="11"/>
      <color theme="0"/>
      <name val="Aptos Narrow"/>
      <family val="2"/>
      <charset val="162"/>
      <scheme val="minor"/>
    </font>
    <font>
      <sz val="11"/>
      <color theme="0"/>
      <name val="Aptos Narrow"/>
      <family val="2"/>
      <scheme val="minor"/>
    </font>
    <font>
      <sz val="11"/>
      <color theme="1"/>
      <name val="Aptos Narrow"/>
      <family val="2"/>
      <scheme val="minor"/>
    </font>
    <font>
      <sz val="11"/>
      <name val="Aptos Narrow"/>
      <family val="2"/>
      <scheme val="minor"/>
    </font>
    <font>
      <sz val="11"/>
      <name val="Aptos Narrow"/>
      <family val="2"/>
      <charset val="162"/>
      <scheme val="minor"/>
    </font>
    <font>
      <sz val="10"/>
      <name val="Arial Tur"/>
      <charset val="162"/>
    </font>
    <font>
      <sz val="9"/>
      <name val="Arial"/>
      <family val="2"/>
      <charset val="162"/>
    </font>
    <font>
      <sz val="9"/>
      <name val="Arial Tur"/>
      <charset val="162"/>
    </font>
    <font>
      <sz val="9"/>
      <color theme="1"/>
      <name val="Arial"/>
      <family val="2"/>
      <charset val="162"/>
    </font>
    <font>
      <sz val="9"/>
      <color theme="1"/>
      <name val="Arial Tur"/>
      <charset val="162"/>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3" fillId="0" borderId="0"/>
  </cellStyleXfs>
  <cellXfs count="128">
    <xf numFmtId="0" fontId="0" fillId="0" borderId="0" xfId="0"/>
    <xf numFmtId="0" fontId="0" fillId="0" borderId="1" xfId="0" applyBorder="1" applyAlignment="1">
      <alignment horizontal="center" wrapText="1"/>
    </xf>
    <xf numFmtId="0" fontId="0" fillId="0" borderId="0" xfId="0" applyAlignment="1">
      <alignment horizont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left"/>
    </xf>
    <xf numFmtId="164" fontId="0" fillId="0" borderId="1" xfId="1" applyNumberFormat="1" applyFont="1" applyBorder="1"/>
    <xf numFmtId="164" fontId="0" fillId="2" borderId="1" xfId="1" applyNumberFormat="1" applyFont="1" applyFill="1" applyBorder="1"/>
    <xf numFmtId="164" fontId="0" fillId="2" borderId="1" xfId="1" applyNumberFormat="1" applyFont="1" applyFill="1" applyBorder="1" applyAlignment="1">
      <alignment horizontal="center"/>
    </xf>
    <xf numFmtId="164" fontId="0" fillId="0" borderId="1" xfId="1" applyNumberFormat="1" applyFont="1" applyBorder="1" applyAlignment="1">
      <alignment horizontal="center"/>
    </xf>
    <xf numFmtId="2" fontId="0" fillId="2" borderId="1" xfId="0" applyNumberFormat="1" applyFill="1" applyBorder="1" applyAlignment="1">
      <alignment horizontal="center"/>
    </xf>
    <xf numFmtId="164" fontId="0" fillId="2" borderId="1" xfId="0" applyNumberFormat="1" applyFill="1" applyBorder="1" applyAlignment="1">
      <alignment horizontal="center"/>
    </xf>
    <xf numFmtId="164" fontId="0" fillId="0" borderId="1" xfId="0" applyNumberFormat="1" applyBorder="1" applyAlignment="1">
      <alignment horizontal="center"/>
    </xf>
    <xf numFmtId="164" fontId="2" fillId="2" borderId="1" xfId="0" applyNumberFormat="1" applyFont="1" applyFill="1" applyBorder="1" applyAlignment="1">
      <alignment horizontal="center"/>
    </xf>
    <xf numFmtId="0" fontId="0" fillId="0" borderId="1" xfId="0" applyBorder="1"/>
    <xf numFmtId="164" fontId="0" fillId="0" borderId="0" xfId="0" applyNumberFormat="1"/>
    <xf numFmtId="0" fontId="2" fillId="0" borderId="0" xfId="0" applyFont="1"/>
    <xf numFmtId="0" fontId="0" fillId="0" borderId="2" xfId="0" applyBorder="1"/>
    <xf numFmtId="0" fontId="0" fillId="0" borderId="3" xfId="0" applyBorder="1"/>
    <xf numFmtId="3" fontId="0" fillId="0" borderId="4" xfId="0" applyNumberFormat="1" applyBorder="1"/>
    <xf numFmtId="0" fontId="0" fillId="0" borderId="5" xfId="0" applyBorder="1"/>
    <xf numFmtId="0" fontId="0" fillId="0" borderId="6" xfId="0" applyBorder="1"/>
    <xf numFmtId="0" fontId="0" fillId="0" borderId="7" xfId="0" applyBorder="1"/>
    <xf numFmtId="3" fontId="0" fillId="0" borderId="6" xfId="0" applyNumberFormat="1" applyBorder="1"/>
    <xf numFmtId="0" fontId="0" fillId="0" borderId="8" xfId="0" applyBorder="1"/>
    <xf numFmtId="0" fontId="0" fillId="0" borderId="9" xfId="0" applyBorder="1"/>
    <xf numFmtId="3" fontId="0" fillId="0" borderId="10" xfId="0" applyNumberFormat="1" applyBorder="1"/>
    <xf numFmtId="0" fontId="10" fillId="0" borderId="0" xfId="0" applyFont="1"/>
    <xf numFmtId="0" fontId="16" fillId="0" borderId="0" xfId="0" applyFont="1" applyAlignment="1">
      <alignment horizontal="left" vertical="center" indent="3"/>
    </xf>
    <xf numFmtId="0" fontId="17" fillId="0" borderId="1" xfId="0" applyFont="1" applyBorder="1" applyAlignment="1">
      <alignment horizontal="center" wrapText="1"/>
    </xf>
    <xf numFmtId="0" fontId="17" fillId="0" borderId="0" xfId="0" applyFont="1" applyAlignment="1">
      <alignment horizontal="center" wrapText="1"/>
    </xf>
    <xf numFmtId="0" fontId="17" fillId="0" borderId="1" xfId="0" applyFont="1" applyBorder="1"/>
    <xf numFmtId="0" fontId="17" fillId="0" borderId="0" xfId="0" applyFont="1"/>
    <xf numFmtId="0" fontId="17" fillId="2" borderId="1" xfId="0" applyFont="1" applyFill="1" applyBorder="1" applyAlignment="1">
      <alignment horizontal="center" wrapText="1"/>
    </xf>
    <xf numFmtId="3" fontId="0" fillId="0" borderId="1" xfId="0" applyNumberFormat="1" applyBorder="1"/>
    <xf numFmtId="3" fontId="0" fillId="3" borderId="1" xfId="0" applyNumberFormat="1" applyFill="1" applyBorder="1"/>
    <xf numFmtId="0" fontId="19" fillId="0" borderId="0" xfId="0" applyFont="1"/>
    <xf numFmtId="164" fontId="19" fillId="0" borderId="0" xfId="0" applyNumberFormat="1" applyFont="1"/>
    <xf numFmtId="0" fontId="20" fillId="0" borderId="1" xfId="0" applyFont="1" applyBorder="1" applyAlignment="1">
      <alignment horizontal="left"/>
    </xf>
    <xf numFmtId="0" fontId="20" fillId="0" borderId="0" xfId="0" applyFont="1" applyAlignment="1">
      <alignment horizontal="center"/>
    </xf>
    <xf numFmtId="3" fontId="20" fillId="4" borderId="1" xfId="0" applyNumberFormat="1" applyFont="1" applyFill="1" applyBorder="1" applyAlignment="1">
      <alignment horizontal="center"/>
    </xf>
    <xf numFmtId="3" fontId="20" fillId="4" borderId="1" xfId="0" applyNumberFormat="1" applyFont="1" applyFill="1" applyBorder="1" applyAlignment="1">
      <alignment horizontal="left"/>
    </xf>
    <xf numFmtId="164" fontId="20" fillId="4" borderId="1" xfId="1" applyNumberFormat="1" applyFont="1" applyFill="1" applyBorder="1"/>
    <xf numFmtId="164" fontId="20" fillId="4" borderId="1" xfId="1" applyNumberFormat="1" applyFont="1" applyFill="1" applyBorder="1" applyAlignment="1">
      <alignment horizontal="center"/>
    </xf>
    <xf numFmtId="2" fontId="20" fillId="4" borderId="1" xfId="0" applyNumberFormat="1" applyFont="1" applyFill="1" applyBorder="1" applyAlignment="1">
      <alignment horizontal="center"/>
    </xf>
    <xf numFmtId="164" fontId="20" fillId="4" borderId="1" xfId="0" applyNumberFormat="1" applyFont="1" applyFill="1" applyBorder="1" applyAlignment="1">
      <alignment horizontal="center"/>
    </xf>
    <xf numFmtId="0" fontId="20" fillId="4" borderId="1" xfId="0" applyFont="1" applyFill="1" applyBorder="1"/>
    <xf numFmtId="0" fontId="19" fillId="4" borderId="1" xfId="0" applyFont="1" applyFill="1" applyBorder="1"/>
    <xf numFmtId="0" fontId="19" fillId="4" borderId="0" xfId="0" applyFont="1" applyFill="1" applyAlignment="1">
      <alignment horizontal="center"/>
    </xf>
    <xf numFmtId="0" fontId="19" fillId="4" borderId="1" xfId="0" applyFont="1" applyFill="1" applyBorder="1" applyAlignment="1">
      <alignment horizontal="center"/>
    </xf>
    <xf numFmtId="0" fontId="19" fillId="0" borderId="1" xfId="0" applyFont="1" applyBorder="1" applyAlignment="1">
      <alignment horizontal="center"/>
    </xf>
    <xf numFmtId="0" fontId="19" fillId="0" borderId="0" xfId="0" applyFont="1" applyAlignment="1">
      <alignment horizontal="center"/>
    </xf>
    <xf numFmtId="164" fontId="21" fillId="4" borderId="1" xfId="1" applyNumberFormat="1" applyFont="1" applyFill="1" applyBorder="1"/>
    <xf numFmtId="0" fontId="18" fillId="0" borderId="1" xfId="0" applyFont="1" applyBorder="1" applyAlignment="1">
      <alignment horizontal="center"/>
    </xf>
    <xf numFmtId="0" fontId="18" fillId="0" borderId="0" xfId="0" applyFont="1" applyAlignment="1">
      <alignment horizontal="center"/>
    </xf>
    <xf numFmtId="0" fontId="0" fillId="5" borderId="1" xfId="0" applyFill="1" applyBorder="1" applyAlignment="1">
      <alignment horizontal="left"/>
    </xf>
    <xf numFmtId="0" fontId="0" fillId="5" borderId="0" xfId="0" applyFill="1" applyAlignment="1">
      <alignment horizontal="center"/>
    </xf>
    <xf numFmtId="0" fontId="0" fillId="5" borderId="1" xfId="0" applyFill="1" applyBorder="1"/>
    <xf numFmtId="0" fontId="0" fillId="5" borderId="0" xfId="0" applyFill="1"/>
    <xf numFmtId="164" fontId="22" fillId="5" borderId="1" xfId="1" applyNumberFormat="1" applyFont="1" applyFill="1" applyBorder="1"/>
    <xf numFmtId="164" fontId="22" fillId="5" borderId="1" xfId="1" applyNumberFormat="1" applyFont="1" applyFill="1" applyBorder="1" applyAlignment="1">
      <alignment horizontal="center"/>
    </xf>
    <xf numFmtId="2" fontId="22" fillId="5" borderId="1" xfId="0" applyNumberFormat="1" applyFont="1" applyFill="1" applyBorder="1" applyAlignment="1">
      <alignment horizontal="center"/>
    </xf>
    <xf numFmtId="164" fontId="22" fillId="5" borderId="1" xfId="0" applyNumberFormat="1" applyFont="1" applyFill="1" applyBorder="1" applyAlignment="1">
      <alignment horizontal="center"/>
    </xf>
    <xf numFmtId="14" fontId="24" fillId="0" borderId="1" xfId="2" applyNumberFormat="1" applyFont="1" applyBorder="1" applyAlignment="1">
      <alignment horizontal="center" vertical="center"/>
    </xf>
    <xf numFmtId="14" fontId="25" fillId="0" borderId="1" xfId="2" applyNumberFormat="1" applyFont="1" applyBorder="1" applyAlignment="1">
      <alignment horizontal="center" vertical="center"/>
    </xf>
    <xf numFmtId="164" fontId="21" fillId="5" borderId="1" xfId="0" applyNumberFormat="1" applyFont="1" applyFill="1" applyBorder="1" applyAlignment="1">
      <alignment horizontal="center"/>
    </xf>
    <xf numFmtId="164" fontId="21" fillId="5" borderId="1" xfId="1" applyNumberFormat="1" applyFont="1" applyFill="1" applyBorder="1"/>
    <xf numFmtId="164" fontId="21" fillId="5" borderId="1" xfId="1" applyNumberFormat="1" applyFont="1" applyFill="1" applyBorder="1" applyAlignment="1">
      <alignment horizontal="center"/>
    </xf>
    <xf numFmtId="2" fontId="21" fillId="5" borderId="1" xfId="0" applyNumberFormat="1" applyFont="1" applyFill="1" applyBorder="1" applyAlignment="1">
      <alignment horizontal="center"/>
    </xf>
    <xf numFmtId="164" fontId="21" fillId="0" borderId="1" xfId="1" applyNumberFormat="1" applyFont="1" applyFill="1" applyBorder="1"/>
    <xf numFmtId="164" fontId="21" fillId="0" borderId="1" xfId="0" applyNumberFormat="1" applyFont="1" applyBorder="1" applyAlignment="1">
      <alignment horizontal="center"/>
    </xf>
    <xf numFmtId="164" fontId="18" fillId="5" borderId="1" xfId="1" applyNumberFormat="1" applyFont="1" applyFill="1" applyBorder="1"/>
    <xf numFmtId="164" fontId="18" fillId="5" borderId="1" xfId="1" applyNumberFormat="1" applyFont="1" applyFill="1" applyBorder="1" applyAlignment="1">
      <alignment horizontal="center"/>
    </xf>
    <xf numFmtId="2" fontId="18" fillId="5" borderId="1" xfId="0" applyNumberFormat="1" applyFont="1" applyFill="1" applyBorder="1" applyAlignment="1">
      <alignment horizontal="center"/>
    </xf>
    <xf numFmtId="164" fontId="18" fillId="5" borderId="1" xfId="0" applyNumberFormat="1" applyFont="1" applyFill="1" applyBorder="1" applyAlignment="1">
      <alignment horizontal="center"/>
    </xf>
    <xf numFmtId="165" fontId="18" fillId="5" borderId="0" xfId="1" applyNumberFormat="1" applyFont="1" applyFill="1" applyBorder="1" applyAlignment="1">
      <alignment horizontal="left" indent="2"/>
    </xf>
    <xf numFmtId="0" fontId="18" fillId="5" borderId="0" xfId="0" applyFont="1" applyFill="1"/>
    <xf numFmtId="0" fontId="18" fillId="5" borderId="1" xfId="0" applyFont="1" applyFill="1" applyBorder="1" applyAlignment="1">
      <alignment horizontal="center" wrapText="1"/>
    </xf>
    <xf numFmtId="49" fontId="26" fillId="5" borderId="1" xfId="2" applyNumberFormat="1" applyFont="1" applyFill="1" applyBorder="1" applyAlignment="1">
      <alignment horizontal="center" vertical="center"/>
    </xf>
    <xf numFmtId="49" fontId="27" fillId="5" borderId="1" xfId="2" applyNumberFormat="1" applyFont="1" applyFill="1" applyBorder="1" applyAlignment="1">
      <alignment horizontal="left" vertical="center"/>
    </xf>
    <xf numFmtId="49" fontId="26" fillId="5" borderId="1" xfId="2" applyNumberFormat="1" applyFont="1" applyFill="1" applyBorder="1" applyAlignment="1">
      <alignment horizontal="right" vertical="center"/>
    </xf>
    <xf numFmtId="49" fontId="26" fillId="5" borderId="1" xfId="2" applyNumberFormat="1" applyFont="1" applyFill="1" applyBorder="1" applyAlignment="1">
      <alignment horizontal="left" vertical="center"/>
    </xf>
    <xf numFmtId="4" fontId="26" fillId="5" borderId="1" xfId="2" applyNumberFormat="1" applyFont="1" applyFill="1" applyBorder="1" applyAlignment="1">
      <alignment horizontal="right" vertical="center"/>
    </xf>
    <xf numFmtId="4" fontId="26" fillId="5" borderId="1" xfId="2" applyNumberFormat="1" applyFont="1" applyFill="1" applyBorder="1" applyAlignment="1">
      <alignment horizontal="left" vertical="center"/>
    </xf>
    <xf numFmtId="49" fontId="27" fillId="5" borderId="1" xfId="2" applyNumberFormat="1" applyFont="1" applyFill="1" applyBorder="1" applyAlignment="1">
      <alignment horizontal="center" vertical="center"/>
    </xf>
    <xf numFmtId="49" fontId="27" fillId="5" borderId="1" xfId="2" applyNumberFormat="1" applyFont="1" applyFill="1" applyBorder="1" applyAlignment="1">
      <alignment horizontal="right" vertical="center"/>
    </xf>
    <xf numFmtId="4" fontId="27" fillId="5" borderId="1" xfId="2" applyNumberFormat="1" applyFont="1" applyFill="1" applyBorder="1" applyAlignment="1">
      <alignment horizontal="right" vertical="center"/>
    </xf>
    <xf numFmtId="1" fontId="27" fillId="5" borderId="1" xfId="2" applyNumberFormat="1" applyFont="1" applyFill="1" applyBorder="1" applyAlignment="1">
      <alignment horizontal="center" vertical="center"/>
    </xf>
    <xf numFmtId="0" fontId="1" fillId="5" borderId="0" xfId="0" applyFont="1" applyFill="1"/>
    <xf numFmtId="164" fontId="0" fillId="5" borderId="1" xfId="1" applyNumberFormat="1" applyFont="1" applyFill="1" applyBorder="1"/>
    <xf numFmtId="164" fontId="1" fillId="5" borderId="1" xfId="1" applyNumberFormat="1" applyFont="1" applyFill="1" applyBorder="1"/>
    <xf numFmtId="164" fontId="1" fillId="5" borderId="1" xfId="1" applyNumberFormat="1" applyFont="1" applyFill="1" applyBorder="1" applyAlignment="1">
      <alignment horizontal="center"/>
    </xf>
    <xf numFmtId="2" fontId="1" fillId="5" borderId="1" xfId="0" applyNumberFormat="1" applyFont="1" applyFill="1" applyBorder="1" applyAlignment="1">
      <alignment horizontal="center"/>
    </xf>
    <xf numFmtId="164" fontId="1" fillId="5" borderId="1" xfId="0" applyNumberFormat="1" applyFont="1" applyFill="1" applyBorder="1" applyAlignment="1">
      <alignment horizontal="center"/>
    </xf>
    <xf numFmtId="164" fontId="0" fillId="5" borderId="1" xfId="0" applyNumberFormat="1" applyFill="1" applyBorder="1" applyAlignment="1">
      <alignment horizontal="center"/>
    </xf>
    <xf numFmtId="2" fontId="0" fillId="5" borderId="1" xfId="0" applyNumberFormat="1" applyFill="1" applyBorder="1" applyAlignment="1">
      <alignment horizontal="center"/>
    </xf>
    <xf numFmtId="164" fontId="0" fillId="5" borderId="0" xfId="0" applyNumberFormat="1" applyFill="1"/>
    <xf numFmtId="4" fontId="0" fillId="5" borderId="0" xfId="0" applyNumberFormat="1" applyFill="1" applyAlignment="1">
      <alignment horizontal="center"/>
    </xf>
    <xf numFmtId="0" fontId="22" fillId="5" borderId="0" xfId="0" applyFont="1" applyFill="1" applyAlignment="1">
      <alignment wrapText="1"/>
    </xf>
    <xf numFmtId="0" fontId="22" fillId="5" borderId="1" xfId="0" applyFont="1" applyFill="1" applyBorder="1" applyAlignment="1">
      <alignment horizontal="center"/>
    </xf>
    <xf numFmtId="0" fontId="22" fillId="0" borderId="1" xfId="0" applyFont="1" applyBorder="1" applyAlignment="1">
      <alignment horizontal="center"/>
    </xf>
    <xf numFmtId="0" fontId="22" fillId="5" borderId="0" xfId="0" applyFont="1" applyFill="1"/>
    <xf numFmtId="165" fontId="22" fillId="5" borderId="0" xfId="0" applyNumberFormat="1" applyFont="1" applyFill="1"/>
    <xf numFmtId="166" fontId="22" fillId="5" borderId="0" xfId="0" applyNumberFormat="1" applyFont="1" applyFill="1"/>
    <xf numFmtId="0" fontId="22" fillId="0" borderId="0" xfId="0" applyFont="1"/>
    <xf numFmtId="4" fontId="1" fillId="5" borderId="0" xfId="0" applyNumberFormat="1" applyFont="1" applyFill="1"/>
    <xf numFmtId="4" fontId="22" fillId="5" borderId="0" xfId="0" applyNumberFormat="1" applyFont="1" applyFill="1"/>
    <xf numFmtId="49" fontId="26" fillId="2" borderId="1" xfId="2" applyNumberFormat="1" applyFont="1" applyFill="1" applyBorder="1" applyAlignment="1">
      <alignment horizontal="center" vertical="center"/>
    </xf>
    <xf numFmtId="49" fontId="27" fillId="2" borderId="1" xfId="2" applyNumberFormat="1" applyFont="1" applyFill="1" applyBorder="1" applyAlignment="1">
      <alignment horizontal="center" vertical="center"/>
    </xf>
    <xf numFmtId="0" fontId="0" fillId="2" borderId="1" xfId="0" applyFill="1" applyBorder="1" applyAlignment="1">
      <alignment horizontal="left"/>
    </xf>
    <xf numFmtId="43" fontId="22" fillId="2" borderId="0" xfId="0" applyNumberFormat="1" applyFont="1" applyFill="1"/>
    <xf numFmtId="0" fontId="22" fillId="2" borderId="0" xfId="0" applyFont="1" applyFill="1"/>
    <xf numFmtId="0" fontId="0" fillId="0" borderId="0" xfId="0" applyAlignment="1">
      <alignment horizontal="left" wrapText="1"/>
    </xf>
    <xf numFmtId="0" fontId="0" fillId="0" borderId="1" xfId="0" applyBorder="1" applyAlignment="1">
      <alignment horizontal="left"/>
    </xf>
    <xf numFmtId="0" fontId="4" fillId="0" borderId="0" xfId="0" applyFont="1" applyAlignment="1">
      <alignment horizontal="left" vertical="center" wrapText="1"/>
    </xf>
    <xf numFmtId="0" fontId="7" fillId="0" borderId="0" xfId="0" applyFont="1" applyAlignment="1">
      <alignment horizontal="left" wrapText="1"/>
    </xf>
    <xf numFmtId="0" fontId="7" fillId="0" borderId="0" xfId="0" applyFont="1" applyAlignment="1">
      <alignment horizontal="left"/>
    </xf>
    <xf numFmtId="0" fontId="8" fillId="0" borderId="9" xfId="0" applyFont="1" applyBorder="1" applyAlignment="1">
      <alignment horizontal="center" vertical="center"/>
    </xf>
    <xf numFmtId="0" fontId="9" fillId="0" borderId="7"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vertical="center"/>
    </xf>
    <xf numFmtId="0" fontId="9" fillId="0" borderId="9" xfId="0" applyFont="1" applyBorder="1" applyAlignment="1">
      <alignment horizontal="center"/>
    </xf>
    <xf numFmtId="0" fontId="16" fillId="0" borderId="0" xfId="0" applyFont="1" applyAlignment="1">
      <alignment horizontal="left" vertical="center" wrapText="1"/>
    </xf>
    <xf numFmtId="0" fontId="11" fillId="0" borderId="0" xfId="0" applyFont="1" applyAlignment="1">
      <alignment horizontal="left"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22" fillId="5" borderId="0" xfId="0" applyFont="1" applyFill="1"/>
  </cellXfs>
  <cellStyles count="3">
    <cellStyle name="Normal" xfId="0" builtinId="0"/>
    <cellStyle name="Normal 2" xfId="2" xr:uid="{73EA41CA-655C-439C-BA94-DA5C356695C2}"/>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FCB5-0846-437D-AC54-2328E6205F1C}">
  <dimension ref="A2:N8"/>
  <sheetViews>
    <sheetView zoomScale="87" workbookViewId="0">
      <selection activeCell="A3" sqref="A3:XFD3"/>
    </sheetView>
  </sheetViews>
  <sheetFormatPr defaultRowHeight="15" x14ac:dyDescent="0.25"/>
  <cols>
    <col min="2" max="2" width="12.7109375" customWidth="1"/>
    <col min="3" max="3" width="11.28515625" customWidth="1"/>
    <col min="4" max="5" width="12.28515625" customWidth="1"/>
    <col min="6" max="6" width="11.5703125" customWidth="1"/>
    <col min="7" max="7" width="12.7109375" customWidth="1"/>
    <col min="8" max="8" width="13.42578125" customWidth="1"/>
    <col min="9" max="9" width="13" customWidth="1"/>
    <col min="11" max="11" width="13.140625" customWidth="1"/>
    <col min="12" max="14" width="11.85546875" bestFit="1" customWidth="1"/>
  </cols>
  <sheetData>
    <row r="2" spans="1:14" s="2" customFormat="1" ht="120" x14ac:dyDescent="0.25">
      <c r="A2" s="1" t="s">
        <v>0</v>
      </c>
      <c r="B2" s="1" t="s">
        <v>1</v>
      </c>
      <c r="C2" s="1" t="s">
        <v>2</v>
      </c>
      <c r="D2" s="1" t="s">
        <v>3</v>
      </c>
      <c r="E2" s="1" t="s">
        <v>4</v>
      </c>
      <c r="F2" s="1" t="s">
        <v>5</v>
      </c>
      <c r="G2" s="1" t="s">
        <v>6</v>
      </c>
      <c r="H2" s="1" t="s">
        <v>7</v>
      </c>
      <c r="I2" s="1" t="s">
        <v>8</v>
      </c>
      <c r="J2" s="1" t="s">
        <v>9</v>
      </c>
      <c r="K2" s="1" t="s">
        <v>10</v>
      </c>
      <c r="L2" s="1" t="s">
        <v>11</v>
      </c>
      <c r="M2" s="1" t="s">
        <v>12</v>
      </c>
      <c r="N2" s="1" t="s">
        <v>13</v>
      </c>
    </row>
    <row r="3" spans="1:14" s="4" customFormat="1" x14ac:dyDescent="0.25">
      <c r="A3" s="3"/>
      <c r="B3" s="3" t="s">
        <v>14</v>
      </c>
      <c r="C3" s="3" t="s">
        <v>15</v>
      </c>
      <c r="D3" s="3" t="s">
        <v>16</v>
      </c>
      <c r="E3" s="3" t="s">
        <v>17</v>
      </c>
      <c r="F3" s="3" t="s">
        <v>18</v>
      </c>
      <c r="G3" s="3" t="s">
        <v>19</v>
      </c>
      <c r="H3" s="3" t="s">
        <v>20</v>
      </c>
      <c r="I3" s="3" t="s">
        <v>21</v>
      </c>
      <c r="J3" s="3" t="s">
        <v>22</v>
      </c>
      <c r="K3" s="3" t="s">
        <v>23</v>
      </c>
      <c r="L3" s="3"/>
      <c r="M3" s="3"/>
      <c r="N3" s="3"/>
    </row>
    <row r="4" spans="1:14" s="4" customFormat="1" x14ac:dyDescent="0.25">
      <c r="A4" s="5" t="s">
        <v>24</v>
      </c>
      <c r="B4" s="6">
        <v>1000000</v>
      </c>
      <c r="C4" s="6">
        <v>0</v>
      </c>
      <c r="D4" s="7">
        <v>0</v>
      </c>
      <c r="E4" s="8">
        <f>C4+D4</f>
        <v>0</v>
      </c>
      <c r="F4" s="9">
        <v>2000000</v>
      </c>
      <c r="G4" s="8">
        <v>0</v>
      </c>
      <c r="H4" s="8">
        <f>F4+G4</f>
        <v>2000000</v>
      </c>
      <c r="I4" s="8">
        <f>E4+H4</f>
        <v>2000000</v>
      </c>
      <c r="J4" s="10">
        <f>E4/I4</f>
        <v>0</v>
      </c>
      <c r="K4" s="11">
        <f>J4*B4</f>
        <v>0</v>
      </c>
      <c r="L4" s="12">
        <v>0</v>
      </c>
      <c r="M4" s="7">
        <f t="shared" ref="M4:M5" si="0">L4+M3</f>
        <v>0</v>
      </c>
      <c r="N4" s="13">
        <f>B4-M4</f>
        <v>1000000</v>
      </c>
    </row>
    <row r="5" spans="1:14" x14ac:dyDescent="0.25">
      <c r="A5" s="14" t="s">
        <v>25</v>
      </c>
      <c r="B5" s="6">
        <v>1000000</v>
      </c>
      <c r="C5" s="6">
        <v>2000000</v>
      </c>
      <c r="D5" s="7">
        <f>C4+D4</f>
        <v>0</v>
      </c>
      <c r="E5" s="11">
        <f t="shared" ref="E5:E8" si="1">C5+D5</f>
        <v>2000000</v>
      </c>
      <c r="F5" s="6">
        <v>4000000</v>
      </c>
      <c r="G5" s="7">
        <f>F4+G4</f>
        <v>2000000</v>
      </c>
      <c r="H5" s="8">
        <f t="shared" ref="H5:H8" si="2">F5+G5</f>
        <v>6000000</v>
      </c>
      <c r="I5" s="8">
        <f t="shared" ref="I5:I8" si="3">E5+H5</f>
        <v>8000000</v>
      </c>
      <c r="J5" s="10">
        <f t="shared" ref="J5:J8" si="4">E5/I5</f>
        <v>0.25</v>
      </c>
      <c r="K5" s="11">
        <f t="shared" ref="K5:K8" si="5">J5*B5</f>
        <v>250000</v>
      </c>
      <c r="L5" s="6">
        <v>150000</v>
      </c>
      <c r="M5" s="7">
        <f t="shared" si="0"/>
        <v>150000</v>
      </c>
      <c r="N5" s="13">
        <f t="shared" ref="N5:N8" si="6">B5-M5</f>
        <v>850000</v>
      </c>
    </row>
    <row r="6" spans="1:14" x14ac:dyDescent="0.25">
      <c r="A6" s="14" t="s">
        <v>26</v>
      </c>
      <c r="B6" s="6">
        <v>1000000</v>
      </c>
      <c r="C6" s="6">
        <v>1000000</v>
      </c>
      <c r="D6" s="7">
        <f t="shared" ref="D6:D8" si="7">C5+D5</f>
        <v>2000000</v>
      </c>
      <c r="E6" s="11">
        <f t="shared" si="1"/>
        <v>3000000</v>
      </c>
      <c r="F6" s="6">
        <v>6000000</v>
      </c>
      <c r="G6" s="7">
        <f t="shared" ref="G6:G8" si="8">F5+G5</f>
        <v>6000000</v>
      </c>
      <c r="H6" s="8">
        <f t="shared" si="2"/>
        <v>12000000</v>
      </c>
      <c r="I6" s="8">
        <f t="shared" si="3"/>
        <v>15000000</v>
      </c>
      <c r="J6" s="10">
        <f>E6/I6</f>
        <v>0.2</v>
      </c>
      <c r="K6" s="11">
        <f>J6*B6</f>
        <v>200000</v>
      </c>
      <c r="L6" s="6">
        <v>50000</v>
      </c>
      <c r="M6" s="7">
        <f>L6+M5</f>
        <v>200000</v>
      </c>
      <c r="N6" s="13">
        <f t="shared" si="6"/>
        <v>800000</v>
      </c>
    </row>
    <row r="7" spans="1:14" x14ac:dyDescent="0.25">
      <c r="A7" s="14" t="s">
        <v>27</v>
      </c>
      <c r="B7" s="6">
        <v>1000000</v>
      </c>
      <c r="C7" s="6">
        <v>5000000</v>
      </c>
      <c r="D7" s="7">
        <f t="shared" si="7"/>
        <v>3000000</v>
      </c>
      <c r="E7" s="11">
        <f t="shared" si="1"/>
        <v>8000000</v>
      </c>
      <c r="F7" s="6">
        <v>0</v>
      </c>
      <c r="G7" s="7">
        <f t="shared" si="8"/>
        <v>12000000</v>
      </c>
      <c r="H7" s="8">
        <f t="shared" si="2"/>
        <v>12000000</v>
      </c>
      <c r="I7" s="8">
        <f t="shared" si="3"/>
        <v>20000000</v>
      </c>
      <c r="J7" s="10">
        <f t="shared" si="4"/>
        <v>0.4</v>
      </c>
      <c r="K7" s="11">
        <f t="shared" si="5"/>
        <v>400000</v>
      </c>
      <c r="L7" s="6">
        <v>200000</v>
      </c>
      <c r="M7" s="7">
        <f t="shared" ref="M7:M8" si="9">L7+M6</f>
        <v>400000</v>
      </c>
      <c r="N7" s="13">
        <f>B7-M7</f>
        <v>600000</v>
      </c>
    </row>
    <row r="8" spans="1:14" x14ac:dyDescent="0.25">
      <c r="A8" s="14" t="s">
        <v>28</v>
      </c>
      <c r="B8" s="6">
        <v>1000000</v>
      </c>
      <c r="C8" s="6">
        <v>2500000</v>
      </c>
      <c r="D8" s="7">
        <f t="shared" si="7"/>
        <v>8000000</v>
      </c>
      <c r="E8" s="11">
        <f t="shared" si="1"/>
        <v>10500000</v>
      </c>
      <c r="F8" s="6">
        <v>12500000</v>
      </c>
      <c r="G8" s="7">
        <f t="shared" si="8"/>
        <v>12000000</v>
      </c>
      <c r="H8" s="8">
        <f t="shared" si="2"/>
        <v>24500000</v>
      </c>
      <c r="I8" s="8">
        <f t="shared" si="3"/>
        <v>35000000</v>
      </c>
      <c r="J8" s="10">
        <f t="shared" si="4"/>
        <v>0.3</v>
      </c>
      <c r="K8" s="11">
        <f t="shared" si="5"/>
        <v>300000</v>
      </c>
      <c r="L8" s="6">
        <v>0</v>
      </c>
      <c r="M8" s="7">
        <f t="shared" si="9"/>
        <v>400000</v>
      </c>
      <c r="N8" s="13">
        <f t="shared" si="6"/>
        <v>600000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DBAF-0BF5-46E6-9079-99F4D933C3AC}">
  <dimension ref="A1:Q86"/>
  <sheetViews>
    <sheetView zoomScale="85" zoomScaleNormal="85" workbookViewId="0">
      <selection activeCell="F2" sqref="F2"/>
    </sheetView>
  </sheetViews>
  <sheetFormatPr defaultRowHeight="15" x14ac:dyDescent="0.25"/>
  <cols>
    <col min="2" max="2" width="10" bestFit="1" customWidth="1"/>
    <col min="3" max="3" width="9.140625" bestFit="1" customWidth="1"/>
    <col min="4" max="5" width="12.7109375" customWidth="1"/>
    <col min="6" max="7" width="12.28515625" customWidth="1"/>
    <col min="8" max="8" width="11.5703125" customWidth="1"/>
    <col min="9" max="9" width="12.7109375" customWidth="1"/>
    <col min="10" max="10" width="13.42578125" customWidth="1"/>
    <col min="11" max="11" width="13" customWidth="1"/>
    <col min="12" max="12" width="9" bestFit="1" customWidth="1"/>
    <col min="13" max="14" width="13.140625" customWidth="1"/>
    <col min="15" max="17" width="12" bestFit="1" customWidth="1"/>
  </cols>
  <sheetData>
    <row r="1" spans="1:17" ht="26.25" customHeight="1" x14ac:dyDescent="0.25"/>
    <row r="2" spans="1:17" s="30" customFormat="1" ht="120" x14ac:dyDescent="0.25">
      <c r="A2" s="29" t="s">
        <v>0</v>
      </c>
      <c r="B2" s="33" t="s">
        <v>29</v>
      </c>
      <c r="C2" s="33" t="s">
        <v>29</v>
      </c>
      <c r="D2" s="29" t="s">
        <v>1</v>
      </c>
      <c r="E2" s="33" t="s">
        <v>2</v>
      </c>
      <c r="F2" s="29" t="s">
        <v>3</v>
      </c>
      <c r="G2" s="29" t="s">
        <v>4</v>
      </c>
      <c r="H2" s="33" t="s">
        <v>5</v>
      </c>
      <c r="I2" s="29" t="s">
        <v>6</v>
      </c>
      <c r="J2" s="29" t="s">
        <v>7</v>
      </c>
      <c r="K2" s="29" t="s">
        <v>8</v>
      </c>
      <c r="L2" s="29" t="s">
        <v>9</v>
      </c>
      <c r="M2" s="29" t="s">
        <v>10</v>
      </c>
      <c r="N2" s="29" t="s">
        <v>72</v>
      </c>
      <c r="O2" s="29" t="s">
        <v>11</v>
      </c>
      <c r="P2" s="29" t="s">
        <v>12</v>
      </c>
      <c r="Q2" s="29" t="s">
        <v>13</v>
      </c>
    </row>
    <row r="3" spans="1:17" s="51" customFormat="1" x14ac:dyDescent="0.25">
      <c r="A3" s="50"/>
      <c r="B3" s="48"/>
      <c r="C3" s="49"/>
      <c r="D3" s="49" t="s">
        <v>14</v>
      </c>
      <c r="E3" s="49" t="s">
        <v>15</v>
      </c>
      <c r="F3" s="49" t="s">
        <v>16</v>
      </c>
      <c r="G3" s="49" t="s">
        <v>17</v>
      </c>
      <c r="H3" s="49" t="s">
        <v>18</v>
      </c>
      <c r="I3" s="49" t="s">
        <v>19</v>
      </c>
      <c r="J3" s="49" t="s">
        <v>20</v>
      </c>
      <c r="K3" s="49" t="s">
        <v>21</v>
      </c>
      <c r="L3" s="49" t="s">
        <v>22</v>
      </c>
      <c r="M3" s="49" t="s">
        <v>23</v>
      </c>
      <c r="N3" s="49"/>
      <c r="O3" s="49"/>
      <c r="P3" s="49"/>
      <c r="Q3" s="49"/>
    </row>
    <row r="4" spans="1:17" s="39" customFormat="1" x14ac:dyDescent="0.25">
      <c r="A4" s="38" t="s">
        <v>24</v>
      </c>
      <c r="B4" s="40">
        <v>1200000</v>
      </c>
      <c r="C4" s="41">
        <v>1000000</v>
      </c>
      <c r="D4" s="42">
        <f>IF(B4&lt;C4,B4,C4)</f>
        <v>1000000</v>
      </c>
      <c r="E4" s="42">
        <v>0</v>
      </c>
      <c r="F4" s="42">
        <v>0</v>
      </c>
      <c r="G4" s="43">
        <f>E4+F4</f>
        <v>0</v>
      </c>
      <c r="H4" s="43">
        <v>2000000</v>
      </c>
      <c r="I4" s="43">
        <v>0</v>
      </c>
      <c r="J4" s="43">
        <f>H4+I4</f>
        <v>2000000</v>
      </c>
      <c r="K4" s="43">
        <f>G4+J4</f>
        <v>2000000</v>
      </c>
      <c r="L4" s="44">
        <f>G4/K4</f>
        <v>0</v>
      </c>
      <c r="M4" s="45">
        <f>L4*D4</f>
        <v>0</v>
      </c>
      <c r="N4" s="45">
        <v>0</v>
      </c>
      <c r="O4" s="45">
        <v>0</v>
      </c>
      <c r="P4" s="42">
        <f t="shared" ref="P4:P5" si="0">O4+P3</f>
        <v>0</v>
      </c>
      <c r="Q4" s="45">
        <f>D4-P4</f>
        <v>1000000</v>
      </c>
    </row>
    <row r="5" spans="1:17" s="32" customFormat="1" x14ac:dyDescent="0.25">
      <c r="A5" s="31" t="s">
        <v>25</v>
      </c>
      <c r="B5" s="46"/>
      <c r="C5" s="41">
        <v>1000000</v>
      </c>
      <c r="D5" s="42">
        <f t="shared" ref="D5:D12" si="1">IF(D4&lt;C5,D4,C5)</f>
        <v>1000000</v>
      </c>
      <c r="E5" s="69">
        <v>2000000</v>
      </c>
      <c r="F5" s="66">
        <f>E4+F4</f>
        <v>0</v>
      </c>
      <c r="G5" s="65">
        <f t="shared" ref="G5:G12" si="2">E5+F5</f>
        <v>2000000</v>
      </c>
      <c r="H5" s="66">
        <v>4000000</v>
      </c>
      <c r="I5" s="66">
        <f>H4+I4</f>
        <v>2000000</v>
      </c>
      <c r="J5" s="67">
        <f t="shared" ref="J5:J12" si="3">H5+I5</f>
        <v>6000000</v>
      </c>
      <c r="K5" s="67">
        <f t="shared" ref="K5:K12" si="4">G5+J5</f>
        <v>8000000</v>
      </c>
      <c r="L5" s="68">
        <f>G5/K5</f>
        <v>0.25</v>
      </c>
      <c r="M5" s="65">
        <f>L5*D5</f>
        <v>250000</v>
      </c>
      <c r="N5" s="65">
        <v>150000</v>
      </c>
      <c r="O5" s="66">
        <v>150000</v>
      </c>
      <c r="P5" s="42">
        <f t="shared" si="0"/>
        <v>150000</v>
      </c>
      <c r="Q5" s="45">
        <f t="shared" ref="Q5:Q8" si="5">D5-P5</f>
        <v>850000</v>
      </c>
    </row>
    <row r="6" spans="1:17" s="32" customFormat="1" x14ac:dyDescent="0.25">
      <c r="A6" s="31" t="s">
        <v>26</v>
      </c>
      <c r="B6" s="47"/>
      <c r="C6" s="41">
        <v>1000000</v>
      </c>
      <c r="D6" s="52">
        <f t="shared" si="1"/>
        <v>1000000</v>
      </c>
      <c r="E6" s="66">
        <v>1000000</v>
      </c>
      <c r="F6" s="66">
        <f t="shared" ref="F6:F12" si="6">E5+F5</f>
        <v>2000000</v>
      </c>
      <c r="G6" s="65">
        <f t="shared" si="2"/>
        <v>3000000</v>
      </c>
      <c r="H6" s="66">
        <v>6000000</v>
      </c>
      <c r="I6" s="66">
        <f t="shared" ref="I6:I12" si="7">H5+I5</f>
        <v>6000000</v>
      </c>
      <c r="J6" s="67">
        <f t="shared" si="3"/>
        <v>12000000</v>
      </c>
      <c r="K6" s="67">
        <f t="shared" si="4"/>
        <v>15000000</v>
      </c>
      <c r="L6" s="68">
        <f t="shared" ref="L6:L12" si="8">G6/K6</f>
        <v>0.2</v>
      </c>
      <c r="M6" s="65">
        <f t="shared" ref="M6:M12" si="9">L6*D6</f>
        <v>200000</v>
      </c>
      <c r="N6" s="65">
        <f>M6-P5</f>
        <v>50000</v>
      </c>
      <c r="O6" s="66">
        <v>50000</v>
      </c>
      <c r="P6" s="69">
        <f>O6+P5</f>
        <v>200000</v>
      </c>
      <c r="Q6" s="70">
        <f t="shared" si="5"/>
        <v>800000</v>
      </c>
    </row>
    <row r="7" spans="1:17" s="32" customFormat="1" x14ac:dyDescent="0.25">
      <c r="A7" s="31" t="s">
        <v>27</v>
      </c>
      <c r="B7" s="47"/>
      <c r="C7" s="41">
        <v>1000000</v>
      </c>
      <c r="D7" s="52">
        <f t="shared" si="1"/>
        <v>1000000</v>
      </c>
      <c r="E7" s="66">
        <v>5000000</v>
      </c>
      <c r="F7" s="66">
        <f t="shared" si="6"/>
        <v>3000000</v>
      </c>
      <c r="G7" s="65">
        <f t="shared" si="2"/>
        <v>8000000</v>
      </c>
      <c r="H7" s="66">
        <v>0</v>
      </c>
      <c r="I7" s="66">
        <f t="shared" si="7"/>
        <v>12000000</v>
      </c>
      <c r="J7" s="67">
        <f t="shared" si="3"/>
        <v>12000000</v>
      </c>
      <c r="K7" s="67">
        <f t="shared" si="4"/>
        <v>20000000</v>
      </c>
      <c r="L7" s="68">
        <f t="shared" si="8"/>
        <v>0.4</v>
      </c>
      <c r="M7" s="65">
        <f t="shared" si="9"/>
        <v>400000</v>
      </c>
      <c r="N7" s="65">
        <f t="shared" ref="N7:N8" si="10">M7-P6</f>
        <v>200000</v>
      </c>
      <c r="O7" s="66">
        <v>200000</v>
      </c>
      <c r="P7" s="69">
        <f t="shared" ref="P7" si="11">O7+P6</f>
        <v>400000</v>
      </c>
      <c r="Q7" s="70">
        <f t="shared" si="5"/>
        <v>600000</v>
      </c>
    </row>
    <row r="8" spans="1:17" s="32" customFormat="1" x14ac:dyDescent="0.25">
      <c r="A8" s="31" t="s">
        <v>28</v>
      </c>
      <c r="B8" s="47"/>
      <c r="C8" s="41">
        <v>1000000</v>
      </c>
      <c r="D8" s="52">
        <f t="shared" si="1"/>
        <v>1000000</v>
      </c>
      <c r="E8" s="66">
        <v>2500000</v>
      </c>
      <c r="F8" s="66">
        <f t="shared" si="6"/>
        <v>8000000</v>
      </c>
      <c r="G8" s="65">
        <f t="shared" si="2"/>
        <v>10500000</v>
      </c>
      <c r="H8" s="66">
        <v>12500000</v>
      </c>
      <c r="I8" s="66">
        <f t="shared" si="7"/>
        <v>12000000</v>
      </c>
      <c r="J8" s="67">
        <f t="shared" si="3"/>
        <v>24500000</v>
      </c>
      <c r="K8" s="67">
        <f t="shared" si="4"/>
        <v>35000000</v>
      </c>
      <c r="L8" s="68">
        <f t="shared" si="8"/>
        <v>0.3</v>
      </c>
      <c r="M8" s="65">
        <f t="shared" si="9"/>
        <v>300000</v>
      </c>
      <c r="N8" s="65">
        <f t="shared" si="10"/>
        <v>-100000</v>
      </c>
      <c r="O8" s="66">
        <v>0</v>
      </c>
      <c r="P8" s="69">
        <f>O8+P7</f>
        <v>400000</v>
      </c>
      <c r="Q8" s="70">
        <f t="shared" si="5"/>
        <v>600000</v>
      </c>
    </row>
    <row r="9" spans="1:17" s="32" customFormat="1" x14ac:dyDescent="0.25">
      <c r="A9" s="31" t="s">
        <v>30</v>
      </c>
      <c r="B9" s="47"/>
      <c r="C9" s="41">
        <v>1000000</v>
      </c>
      <c r="D9" s="52">
        <f t="shared" si="1"/>
        <v>1000000</v>
      </c>
      <c r="E9" s="66"/>
      <c r="F9" s="66">
        <f t="shared" si="6"/>
        <v>10500000</v>
      </c>
      <c r="G9" s="65">
        <f t="shared" si="2"/>
        <v>10500000</v>
      </c>
      <c r="H9" s="66"/>
      <c r="I9" s="66">
        <f t="shared" si="7"/>
        <v>24500000</v>
      </c>
      <c r="J9" s="67">
        <f t="shared" si="3"/>
        <v>24500000</v>
      </c>
      <c r="K9" s="67">
        <f t="shared" si="4"/>
        <v>35000000</v>
      </c>
      <c r="L9" s="68">
        <f t="shared" si="8"/>
        <v>0.3</v>
      </c>
      <c r="M9" s="65">
        <f t="shared" si="9"/>
        <v>300000</v>
      </c>
      <c r="N9" s="65">
        <f>M9-P8</f>
        <v>-100000</v>
      </c>
      <c r="O9" s="66">
        <v>95000</v>
      </c>
      <c r="P9" s="69">
        <f>O9+P8</f>
        <v>495000</v>
      </c>
      <c r="Q9" s="70">
        <f>D9-P9</f>
        <v>505000</v>
      </c>
    </row>
    <row r="10" spans="1:17" s="32" customFormat="1" x14ac:dyDescent="0.25">
      <c r="A10" s="31" t="s">
        <v>31</v>
      </c>
      <c r="B10" s="47"/>
      <c r="C10" s="41">
        <v>1000000</v>
      </c>
      <c r="D10" s="52">
        <f t="shared" si="1"/>
        <v>1000000</v>
      </c>
      <c r="E10" s="66"/>
      <c r="F10" s="66">
        <f t="shared" si="6"/>
        <v>10500000</v>
      </c>
      <c r="G10" s="65">
        <f t="shared" si="2"/>
        <v>10500000</v>
      </c>
      <c r="H10" s="66"/>
      <c r="I10" s="66">
        <f t="shared" si="7"/>
        <v>24500000</v>
      </c>
      <c r="J10" s="67">
        <f t="shared" si="3"/>
        <v>24500000</v>
      </c>
      <c r="K10" s="67">
        <f t="shared" si="4"/>
        <v>35000000</v>
      </c>
      <c r="L10" s="68">
        <f t="shared" si="8"/>
        <v>0.3</v>
      </c>
      <c r="M10" s="65">
        <f t="shared" si="9"/>
        <v>300000</v>
      </c>
      <c r="N10" s="65">
        <f t="shared" ref="N10:N12" si="12">M10-P9</f>
        <v>-195000</v>
      </c>
      <c r="O10" s="66">
        <v>0</v>
      </c>
      <c r="P10" s="69">
        <f t="shared" ref="P10:P12" si="13">O10+P9</f>
        <v>495000</v>
      </c>
      <c r="Q10" s="70">
        <f t="shared" ref="Q10:Q12" si="14">D10-P10</f>
        <v>505000</v>
      </c>
    </row>
    <row r="11" spans="1:17" s="32" customFormat="1" x14ac:dyDescent="0.25">
      <c r="A11" s="31" t="s">
        <v>32</v>
      </c>
      <c r="B11" s="47"/>
      <c r="C11" s="41">
        <v>1000000</v>
      </c>
      <c r="D11" s="52">
        <f t="shared" si="1"/>
        <v>1000000</v>
      </c>
      <c r="E11" s="66"/>
      <c r="F11" s="66">
        <f t="shared" si="6"/>
        <v>10500000</v>
      </c>
      <c r="G11" s="65">
        <f t="shared" si="2"/>
        <v>10500000</v>
      </c>
      <c r="H11" s="66"/>
      <c r="I11" s="66">
        <f t="shared" si="7"/>
        <v>24500000</v>
      </c>
      <c r="J11" s="67">
        <f t="shared" si="3"/>
        <v>24500000</v>
      </c>
      <c r="K11" s="67">
        <f t="shared" si="4"/>
        <v>35000000</v>
      </c>
      <c r="L11" s="68">
        <f t="shared" si="8"/>
        <v>0.3</v>
      </c>
      <c r="M11" s="65">
        <f t="shared" si="9"/>
        <v>300000</v>
      </c>
      <c r="N11" s="65">
        <f>M11-P10</f>
        <v>-195000</v>
      </c>
      <c r="O11" s="66">
        <v>88000</v>
      </c>
      <c r="P11" s="69">
        <f t="shared" si="13"/>
        <v>583000</v>
      </c>
      <c r="Q11" s="70">
        <f>D11-P11</f>
        <v>417000</v>
      </c>
    </row>
    <row r="12" spans="1:17" s="32" customFormat="1" x14ac:dyDescent="0.25">
      <c r="A12" s="31" t="s">
        <v>33</v>
      </c>
      <c r="B12" s="47"/>
      <c r="C12" s="41">
        <v>1000000</v>
      </c>
      <c r="D12" s="52">
        <f t="shared" si="1"/>
        <v>1000000</v>
      </c>
      <c r="E12" s="66"/>
      <c r="F12" s="66">
        <f t="shared" si="6"/>
        <v>10500000</v>
      </c>
      <c r="G12" s="65">
        <f t="shared" si="2"/>
        <v>10500000</v>
      </c>
      <c r="H12" s="66"/>
      <c r="I12" s="66">
        <f t="shared" si="7"/>
        <v>24500000</v>
      </c>
      <c r="J12" s="67">
        <f t="shared" si="3"/>
        <v>24500000</v>
      </c>
      <c r="K12" s="67">
        <f t="shared" si="4"/>
        <v>35000000</v>
      </c>
      <c r="L12" s="68">
        <f t="shared" si="8"/>
        <v>0.3</v>
      </c>
      <c r="M12" s="65">
        <f t="shared" si="9"/>
        <v>300000</v>
      </c>
      <c r="N12" s="65">
        <f t="shared" si="12"/>
        <v>-283000</v>
      </c>
      <c r="O12" s="66">
        <v>46921</v>
      </c>
      <c r="P12" s="69">
        <f t="shared" si="13"/>
        <v>629921</v>
      </c>
      <c r="Q12" s="70">
        <f t="shared" si="14"/>
        <v>370079</v>
      </c>
    </row>
    <row r="13" spans="1:17" s="32" customFormat="1" x14ac:dyDescent="0.25">
      <c r="B13" s="36"/>
      <c r="C13" s="36"/>
      <c r="D13" s="36"/>
      <c r="E13" s="37">
        <f>SUM(E4:E12)</f>
        <v>10500000</v>
      </c>
      <c r="F13" s="36"/>
      <c r="G13" s="36"/>
      <c r="H13" s="37">
        <f>SUM(H4:H12)</f>
        <v>24500000</v>
      </c>
      <c r="I13" s="36"/>
      <c r="J13" s="36"/>
      <c r="K13" s="36"/>
      <c r="L13" s="36"/>
      <c r="M13" s="36"/>
      <c r="N13" s="36"/>
      <c r="O13" s="37">
        <f>SUM(O4:O12)</f>
        <v>629921</v>
      </c>
      <c r="P13" s="36"/>
      <c r="Q13" s="36"/>
    </row>
    <row r="14" spans="1:17" x14ac:dyDescent="0.25">
      <c r="A14" s="16" t="s">
        <v>34</v>
      </c>
      <c r="O14" s="15"/>
    </row>
    <row r="15" spans="1:17" x14ac:dyDescent="0.25">
      <c r="O15" s="15"/>
    </row>
    <row r="16" spans="1:17" ht="33.75" customHeight="1" x14ac:dyDescent="0.25">
      <c r="A16" s="114" t="s">
        <v>76</v>
      </c>
      <c r="B16" s="114"/>
      <c r="C16" s="114"/>
      <c r="D16" s="114"/>
      <c r="E16" s="114"/>
      <c r="F16" s="114"/>
      <c r="G16" s="114"/>
      <c r="H16" s="114"/>
      <c r="I16" s="114"/>
      <c r="J16" s="114"/>
      <c r="K16" s="114"/>
      <c r="L16" s="114"/>
      <c r="M16" s="114"/>
      <c r="N16" s="114"/>
      <c r="O16" s="114"/>
      <c r="P16" s="114"/>
      <c r="Q16" s="114"/>
    </row>
    <row r="17" spans="1:17" ht="32.25" customHeight="1" x14ac:dyDescent="0.25">
      <c r="A17" s="114" t="s">
        <v>35</v>
      </c>
      <c r="B17" s="114"/>
      <c r="C17" s="114"/>
      <c r="D17" s="114"/>
      <c r="E17" s="114"/>
      <c r="F17" s="114"/>
      <c r="G17" s="114"/>
      <c r="H17" s="114"/>
      <c r="I17" s="114"/>
      <c r="J17" s="114"/>
      <c r="K17" s="114"/>
      <c r="L17" s="114"/>
      <c r="M17" s="114"/>
      <c r="N17" s="114"/>
      <c r="O17" s="114"/>
      <c r="P17" s="114"/>
      <c r="Q17" s="114"/>
    </row>
    <row r="18" spans="1:17" ht="39" customHeight="1" x14ac:dyDescent="0.25">
      <c r="A18" s="115" t="s">
        <v>36</v>
      </c>
      <c r="B18" s="115"/>
      <c r="C18" s="115"/>
      <c r="D18" s="115"/>
      <c r="E18" s="115"/>
      <c r="F18" s="115"/>
      <c r="G18" s="115"/>
      <c r="H18" s="115"/>
      <c r="I18" s="115"/>
      <c r="J18" s="115"/>
      <c r="K18" s="115"/>
      <c r="L18" s="115"/>
      <c r="M18" s="115"/>
      <c r="N18" s="115"/>
      <c r="O18" s="115"/>
      <c r="P18" s="115"/>
      <c r="Q18" s="115"/>
    </row>
    <row r="19" spans="1:17" ht="28.5" customHeight="1" x14ac:dyDescent="0.25">
      <c r="A19" s="115" t="s">
        <v>37</v>
      </c>
      <c r="B19" s="115"/>
      <c r="C19" s="115"/>
      <c r="D19" s="115"/>
      <c r="E19" s="115"/>
      <c r="F19" s="115"/>
      <c r="G19" s="115"/>
      <c r="H19" s="115"/>
      <c r="I19" s="115"/>
      <c r="J19" s="115"/>
      <c r="K19" s="115"/>
      <c r="L19" s="115"/>
      <c r="M19" s="115"/>
      <c r="N19" s="115"/>
      <c r="O19" s="115"/>
      <c r="P19" s="115"/>
      <c r="Q19" s="115"/>
    </row>
    <row r="20" spans="1:17" ht="28.5" customHeight="1" x14ac:dyDescent="0.25">
      <c r="A20" s="116" t="s">
        <v>38</v>
      </c>
      <c r="B20" s="116"/>
      <c r="C20" s="116"/>
      <c r="D20" s="116"/>
      <c r="E20" s="116"/>
      <c r="F20" s="116"/>
      <c r="G20" s="116"/>
      <c r="H20" s="116"/>
      <c r="I20" s="116"/>
      <c r="J20" s="116"/>
      <c r="K20" s="116"/>
      <c r="L20" s="116"/>
      <c r="M20" s="116"/>
      <c r="N20" s="116"/>
      <c r="O20" s="116"/>
      <c r="P20" s="116"/>
      <c r="Q20" s="116"/>
    </row>
    <row r="21" spans="1:17" ht="32.25" customHeight="1" x14ac:dyDescent="0.25">
      <c r="A21" s="116" t="s">
        <v>39</v>
      </c>
      <c r="B21" s="116"/>
      <c r="C21" s="116"/>
      <c r="D21" s="116"/>
      <c r="E21" s="116"/>
      <c r="F21" s="116"/>
      <c r="G21" s="116"/>
      <c r="H21" s="116"/>
      <c r="I21" s="116"/>
      <c r="J21" s="116"/>
      <c r="K21" s="116"/>
      <c r="L21" s="116"/>
      <c r="M21" s="116"/>
      <c r="N21" s="116"/>
      <c r="O21" s="116"/>
      <c r="P21" s="116"/>
      <c r="Q21" s="116"/>
    </row>
    <row r="23" spans="1:17" ht="16.5" x14ac:dyDescent="0.25">
      <c r="A23" s="117" t="s">
        <v>40</v>
      </c>
      <c r="B23" s="117"/>
      <c r="C23" s="117"/>
      <c r="D23" s="117"/>
      <c r="E23" s="117"/>
      <c r="F23" s="117"/>
      <c r="G23" s="117"/>
    </row>
    <row r="24" spans="1:17" x14ac:dyDescent="0.25">
      <c r="A24" s="17" t="s">
        <v>41</v>
      </c>
      <c r="B24" s="18"/>
      <c r="C24" s="18"/>
      <c r="D24" s="18"/>
      <c r="E24" s="18"/>
      <c r="F24" s="18"/>
      <c r="G24" s="19">
        <v>2000000</v>
      </c>
    </row>
    <row r="25" spans="1:17" x14ac:dyDescent="0.25">
      <c r="A25" s="14" t="s">
        <v>42</v>
      </c>
      <c r="B25" s="20"/>
      <c r="C25" s="20"/>
      <c r="D25" s="20"/>
      <c r="E25" s="20"/>
      <c r="F25" s="20"/>
      <c r="G25" s="21">
        <v>0</v>
      </c>
    </row>
    <row r="26" spans="1:17" x14ac:dyDescent="0.25">
      <c r="A26" s="22" t="s">
        <v>43</v>
      </c>
      <c r="B26" s="20"/>
      <c r="C26" s="20"/>
      <c r="D26" s="20"/>
      <c r="E26" s="20"/>
      <c r="F26" s="20"/>
      <c r="G26" s="23">
        <v>2000000</v>
      </c>
    </row>
    <row r="27" spans="1:17" x14ac:dyDescent="0.25">
      <c r="A27" s="22" t="s">
        <v>44</v>
      </c>
      <c r="B27" s="20"/>
      <c r="C27" s="20"/>
      <c r="D27" s="20"/>
      <c r="E27" s="20"/>
      <c r="F27" s="20"/>
      <c r="G27" s="23">
        <v>4000000</v>
      </c>
    </row>
    <row r="28" spans="1:17" x14ac:dyDescent="0.25">
      <c r="A28" s="22" t="s">
        <v>45</v>
      </c>
      <c r="B28" s="20"/>
      <c r="C28" s="20"/>
      <c r="D28" s="20"/>
      <c r="E28" s="20"/>
      <c r="F28" s="20"/>
      <c r="G28" s="23">
        <v>2000000</v>
      </c>
    </row>
    <row r="29" spans="1:17" x14ac:dyDescent="0.25">
      <c r="A29" s="22" t="s">
        <v>46</v>
      </c>
      <c r="B29" s="20"/>
      <c r="C29" s="20"/>
      <c r="D29" s="20"/>
      <c r="E29" s="20"/>
      <c r="F29" s="20"/>
      <c r="G29" s="23">
        <v>6000000</v>
      </c>
    </row>
    <row r="30" spans="1:17" x14ac:dyDescent="0.25">
      <c r="A30" s="22" t="s">
        <v>47</v>
      </c>
      <c r="B30" s="20"/>
      <c r="C30" s="20"/>
      <c r="D30" s="20"/>
      <c r="E30" s="20"/>
      <c r="F30" s="20"/>
      <c r="G30" s="23">
        <v>8000000</v>
      </c>
    </row>
    <row r="31" spans="1:17" x14ac:dyDescent="0.25">
      <c r="A31" s="22" t="s">
        <v>48</v>
      </c>
      <c r="B31" s="20"/>
      <c r="C31" s="20"/>
      <c r="D31" s="20"/>
      <c r="E31" s="20"/>
      <c r="F31" s="20"/>
      <c r="G31" s="23">
        <v>250000</v>
      </c>
    </row>
    <row r="32" spans="1:17" x14ac:dyDescent="0.25">
      <c r="A32" s="22" t="s">
        <v>49</v>
      </c>
      <c r="B32" s="20"/>
      <c r="C32" s="20"/>
      <c r="D32" s="20"/>
      <c r="E32" s="20"/>
      <c r="F32" s="20"/>
      <c r="G32" s="23">
        <v>0</v>
      </c>
    </row>
    <row r="33" spans="1:17" x14ac:dyDescent="0.25">
      <c r="A33" s="22" t="s">
        <v>50</v>
      </c>
      <c r="B33" s="20"/>
      <c r="C33" s="20"/>
      <c r="D33" s="20"/>
      <c r="E33" s="20"/>
      <c r="F33" s="20"/>
      <c r="G33" s="23">
        <v>400000</v>
      </c>
    </row>
    <row r="34" spans="1:17" x14ac:dyDescent="0.25">
      <c r="A34" s="24" t="s">
        <v>51</v>
      </c>
      <c r="B34" s="25"/>
      <c r="C34" s="25"/>
      <c r="D34" s="25"/>
      <c r="E34" s="25"/>
      <c r="F34" s="25"/>
      <c r="G34" s="26">
        <v>150000</v>
      </c>
    </row>
    <row r="36" spans="1:17" ht="48" customHeight="1" x14ac:dyDescent="0.25">
      <c r="A36" s="112" t="s">
        <v>52</v>
      </c>
      <c r="B36" s="112"/>
      <c r="C36" s="112"/>
      <c r="D36" s="112"/>
      <c r="E36" s="112"/>
      <c r="F36" s="112"/>
      <c r="G36" s="112"/>
      <c r="H36" s="112"/>
      <c r="I36" s="112"/>
      <c r="J36" s="112"/>
      <c r="K36" s="112"/>
      <c r="L36" s="112"/>
      <c r="M36" s="112"/>
      <c r="N36" s="112"/>
      <c r="O36" s="112"/>
      <c r="P36" s="112"/>
      <c r="Q36" s="112"/>
    </row>
    <row r="37" spans="1:17" ht="32.25" customHeight="1" x14ac:dyDescent="0.25">
      <c r="A37" s="112" t="s">
        <v>53</v>
      </c>
      <c r="B37" s="112"/>
      <c r="C37" s="112"/>
      <c r="D37" s="112"/>
      <c r="E37" s="112"/>
      <c r="F37" s="112"/>
      <c r="G37" s="112"/>
      <c r="H37" s="112"/>
      <c r="I37" s="112"/>
      <c r="J37" s="112"/>
      <c r="K37" s="112"/>
      <c r="L37" s="112"/>
      <c r="M37" s="112"/>
      <c r="N37" s="112"/>
      <c r="O37" s="112"/>
      <c r="P37" s="112"/>
      <c r="Q37" s="112"/>
    </row>
    <row r="39" spans="1:17" ht="15.75" x14ac:dyDescent="0.25">
      <c r="A39" s="122" t="s">
        <v>54</v>
      </c>
      <c r="B39" s="122"/>
      <c r="C39" s="122"/>
      <c r="D39" s="122"/>
      <c r="E39" s="122"/>
      <c r="F39" s="122"/>
      <c r="G39" s="122"/>
    </row>
    <row r="40" spans="1:17" x14ac:dyDescent="0.25">
      <c r="A40" s="113" t="s">
        <v>41</v>
      </c>
      <c r="B40" s="113"/>
      <c r="C40" s="113"/>
      <c r="D40" s="113"/>
      <c r="E40" s="113"/>
      <c r="F40" s="113"/>
      <c r="G40" s="34">
        <v>1000000</v>
      </c>
    </row>
    <row r="41" spans="1:17" x14ac:dyDescent="0.25">
      <c r="A41" s="113" t="s">
        <v>42</v>
      </c>
      <c r="B41" s="113"/>
      <c r="C41" s="113"/>
      <c r="D41" s="113"/>
      <c r="E41" s="113"/>
      <c r="F41" s="113"/>
      <c r="G41" s="34">
        <v>2000000</v>
      </c>
    </row>
    <row r="42" spans="1:17" x14ac:dyDescent="0.25">
      <c r="A42" s="113" t="s">
        <v>43</v>
      </c>
      <c r="B42" s="113"/>
      <c r="C42" s="113"/>
      <c r="D42" s="113"/>
      <c r="E42" s="113"/>
      <c r="F42" s="113"/>
      <c r="G42" s="34">
        <v>3000000</v>
      </c>
    </row>
    <row r="43" spans="1:17" x14ac:dyDescent="0.25">
      <c r="A43" s="113" t="s">
        <v>44</v>
      </c>
      <c r="B43" s="113"/>
      <c r="C43" s="113"/>
      <c r="D43" s="113"/>
      <c r="E43" s="113"/>
      <c r="F43" s="113"/>
      <c r="G43" s="34">
        <v>6000000</v>
      </c>
    </row>
    <row r="44" spans="1:17" x14ac:dyDescent="0.25">
      <c r="A44" s="113" t="s">
        <v>45</v>
      </c>
      <c r="B44" s="113"/>
      <c r="C44" s="113"/>
      <c r="D44" s="113"/>
      <c r="E44" s="113"/>
      <c r="F44" s="113"/>
      <c r="G44" s="34">
        <v>6000000</v>
      </c>
    </row>
    <row r="45" spans="1:17" x14ac:dyDescent="0.25">
      <c r="A45" s="113" t="s">
        <v>46</v>
      </c>
      <c r="B45" s="113"/>
      <c r="C45" s="113"/>
      <c r="D45" s="113"/>
      <c r="E45" s="113"/>
      <c r="F45" s="113"/>
      <c r="G45" s="34">
        <v>12000000</v>
      </c>
    </row>
    <row r="46" spans="1:17" x14ac:dyDescent="0.25">
      <c r="A46" s="113" t="s">
        <v>47</v>
      </c>
      <c r="B46" s="113"/>
      <c r="C46" s="113"/>
      <c r="D46" s="113"/>
      <c r="E46" s="113"/>
      <c r="F46" s="113"/>
      <c r="G46" s="34">
        <v>15000000</v>
      </c>
    </row>
    <row r="47" spans="1:17" x14ac:dyDescent="0.25">
      <c r="A47" s="113" t="s">
        <v>48</v>
      </c>
      <c r="B47" s="113"/>
      <c r="C47" s="113"/>
      <c r="D47" s="113"/>
      <c r="E47" s="113"/>
      <c r="F47" s="113"/>
      <c r="G47" s="35"/>
    </row>
    <row r="48" spans="1:17" x14ac:dyDescent="0.25">
      <c r="A48" s="113" t="s">
        <v>49</v>
      </c>
      <c r="B48" s="113"/>
      <c r="C48" s="113"/>
      <c r="D48" s="113"/>
      <c r="E48" s="113"/>
      <c r="F48" s="113"/>
      <c r="G48" s="34">
        <v>150000</v>
      </c>
    </row>
    <row r="49" spans="1:17" x14ac:dyDescent="0.25">
      <c r="A49" s="113" t="s">
        <v>50</v>
      </c>
      <c r="B49" s="113"/>
      <c r="C49" s="113"/>
      <c r="D49" s="113"/>
      <c r="E49" s="113"/>
      <c r="F49" s="113"/>
      <c r="G49" s="34">
        <v>200000</v>
      </c>
    </row>
    <row r="50" spans="1:17" x14ac:dyDescent="0.25">
      <c r="A50" s="113" t="s">
        <v>51</v>
      </c>
      <c r="B50" s="113"/>
      <c r="C50" s="113"/>
      <c r="D50" s="113"/>
      <c r="E50" s="113"/>
      <c r="F50" s="113"/>
      <c r="G50" s="34">
        <v>50000</v>
      </c>
    </row>
    <row r="52" spans="1:17" ht="36.4" customHeight="1" x14ac:dyDescent="0.25">
      <c r="A52" s="112" t="s">
        <v>55</v>
      </c>
      <c r="B52" s="112"/>
      <c r="C52" s="112"/>
      <c r="D52" s="112"/>
      <c r="E52" s="112"/>
      <c r="F52" s="112"/>
      <c r="G52" s="112"/>
      <c r="H52" s="112"/>
      <c r="I52" s="112"/>
      <c r="J52" s="112"/>
      <c r="K52" s="112"/>
      <c r="L52" s="112"/>
      <c r="M52" s="112"/>
      <c r="N52" s="112"/>
      <c r="O52" s="112"/>
      <c r="P52" s="112"/>
      <c r="Q52" s="112"/>
    </row>
    <row r="53" spans="1:17" ht="31.15" customHeight="1" x14ac:dyDescent="0.25">
      <c r="A53" s="112" t="s">
        <v>56</v>
      </c>
      <c r="B53" s="112"/>
      <c r="C53" s="112"/>
      <c r="D53" s="112"/>
      <c r="E53" s="112"/>
      <c r="F53" s="112"/>
      <c r="G53" s="112"/>
      <c r="H53" s="112"/>
      <c r="I53" s="112"/>
      <c r="J53" s="112"/>
      <c r="K53" s="112"/>
      <c r="L53" s="112"/>
      <c r="M53" s="112"/>
      <c r="N53" s="112"/>
      <c r="O53" s="112"/>
      <c r="P53" s="112"/>
      <c r="Q53" s="112"/>
    </row>
    <row r="55" spans="1:17" x14ac:dyDescent="0.25">
      <c r="A55" s="121" t="s">
        <v>57</v>
      </c>
      <c r="B55" s="121"/>
      <c r="C55" s="121"/>
      <c r="D55" s="121"/>
      <c r="E55" s="121"/>
      <c r="F55" s="121"/>
      <c r="G55" s="121"/>
    </row>
    <row r="56" spans="1:17" x14ac:dyDescent="0.25">
      <c r="A56" s="113" t="s">
        <v>41</v>
      </c>
      <c r="B56" s="113"/>
      <c r="C56" s="113"/>
      <c r="D56" s="113"/>
      <c r="E56" s="113"/>
      <c r="F56" s="113"/>
      <c r="G56" s="34">
        <v>5000000</v>
      </c>
    </row>
    <row r="57" spans="1:17" x14ac:dyDescent="0.25">
      <c r="A57" s="113" t="s">
        <v>73</v>
      </c>
      <c r="B57" s="113"/>
      <c r="C57" s="113"/>
      <c r="D57" s="113"/>
      <c r="E57" s="113"/>
      <c r="F57" s="113"/>
      <c r="G57" s="34">
        <v>3000000</v>
      </c>
    </row>
    <row r="58" spans="1:17" x14ac:dyDescent="0.25">
      <c r="A58" s="113" t="s">
        <v>43</v>
      </c>
      <c r="B58" s="113"/>
      <c r="C58" s="113"/>
      <c r="D58" s="113"/>
      <c r="E58" s="113"/>
      <c r="F58" s="113"/>
      <c r="G58" s="34">
        <v>8000000</v>
      </c>
    </row>
    <row r="59" spans="1:17" x14ac:dyDescent="0.25">
      <c r="A59" s="113" t="s">
        <v>44</v>
      </c>
      <c r="B59" s="113"/>
      <c r="C59" s="113"/>
      <c r="D59" s="113"/>
      <c r="E59" s="113"/>
      <c r="F59" s="113"/>
      <c r="G59" s="34">
        <v>0</v>
      </c>
    </row>
    <row r="60" spans="1:17" x14ac:dyDescent="0.25">
      <c r="A60" s="113" t="s">
        <v>74</v>
      </c>
      <c r="B60" s="113"/>
      <c r="C60" s="113"/>
      <c r="D60" s="113"/>
      <c r="E60" s="113"/>
      <c r="F60" s="113"/>
      <c r="G60" s="34">
        <v>12000000</v>
      </c>
    </row>
    <row r="61" spans="1:17" x14ac:dyDescent="0.25">
      <c r="A61" s="113" t="s">
        <v>46</v>
      </c>
      <c r="B61" s="113"/>
      <c r="C61" s="113"/>
      <c r="D61" s="113"/>
      <c r="E61" s="113"/>
      <c r="F61" s="113"/>
      <c r="G61" s="34">
        <v>12000000</v>
      </c>
    </row>
    <row r="62" spans="1:17" x14ac:dyDescent="0.25">
      <c r="A62" s="113" t="s">
        <v>47</v>
      </c>
      <c r="B62" s="113"/>
      <c r="C62" s="113"/>
      <c r="D62" s="113"/>
      <c r="E62" s="113"/>
      <c r="F62" s="113"/>
      <c r="G62" s="34">
        <v>20000000</v>
      </c>
    </row>
    <row r="63" spans="1:17" x14ac:dyDescent="0.25">
      <c r="A63" s="113" t="s">
        <v>48</v>
      </c>
      <c r="B63" s="113"/>
      <c r="C63" s="113"/>
      <c r="D63" s="113"/>
      <c r="E63" s="113"/>
      <c r="F63" s="113"/>
      <c r="G63" s="35"/>
    </row>
    <row r="64" spans="1:17" x14ac:dyDescent="0.25">
      <c r="A64" s="113" t="s">
        <v>75</v>
      </c>
      <c r="B64" s="113"/>
      <c r="C64" s="113"/>
      <c r="D64" s="113"/>
      <c r="E64" s="113"/>
      <c r="F64" s="113"/>
      <c r="G64" s="34">
        <v>200000</v>
      </c>
    </row>
    <row r="65" spans="1:17" x14ac:dyDescent="0.25">
      <c r="A65" s="113" t="s">
        <v>50</v>
      </c>
      <c r="B65" s="113"/>
      <c r="C65" s="113"/>
      <c r="D65" s="113"/>
      <c r="E65" s="113"/>
      <c r="F65" s="113"/>
      <c r="G65" s="34">
        <v>1000000</v>
      </c>
    </row>
    <row r="66" spans="1:17" x14ac:dyDescent="0.25">
      <c r="A66" s="113" t="s">
        <v>51</v>
      </c>
      <c r="B66" s="113"/>
      <c r="C66" s="113"/>
      <c r="D66" s="113"/>
      <c r="E66" s="113"/>
      <c r="F66" s="113"/>
      <c r="G66" s="34">
        <v>200000</v>
      </c>
    </row>
    <row r="68" spans="1:17" ht="39.4" customHeight="1" x14ac:dyDescent="0.25">
      <c r="A68" s="112" t="s">
        <v>58</v>
      </c>
      <c r="B68" s="112"/>
      <c r="C68" s="112"/>
      <c r="D68" s="112"/>
      <c r="E68" s="112"/>
      <c r="F68" s="112"/>
      <c r="G68" s="112"/>
      <c r="H68" s="112"/>
      <c r="I68" s="112"/>
      <c r="J68" s="112"/>
      <c r="K68" s="112"/>
      <c r="L68" s="112"/>
      <c r="M68" s="112"/>
      <c r="N68" s="112"/>
      <c r="O68" s="112"/>
      <c r="P68" s="112"/>
      <c r="Q68" s="112"/>
    </row>
    <row r="69" spans="1:17" ht="33.75" customHeight="1" x14ac:dyDescent="0.25">
      <c r="A69" s="112" t="s">
        <v>59</v>
      </c>
      <c r="B69" s="112"/>
      <c r="C69" s="112"/>
      <c r="D69" s="112"/>
      <c r="E69" s="112"/>
      <c r="F69" s="112"/>
      <c r="G69" s="112"/>
      <c r="H69" s="112"/>
      <c r="I69" s="112"/>
      <c r="J69" s="112"/>
      <c r="K69" s="112"/>
      <c r="L69" s="112"/>
      <c r="M69" s="112"/>
      <c r="N69" s="112"/>
      <c r="O69" s="112"/>
      <c r="P69" s="112"/>
      <c r="Q69" s="112"/>
    </row>
    <row r="71" spans="1:17" ht="15.75" x14ac:dyDescent="0.25">
      <c r="A71" s="118" t="s">
        <v>60</v>
      </c>
      <c r="B71" s="119"/>
      <c r="C71" s="119"/>
      <c r="D71" s="119"/>
      <c r="E71" s="119"/>
      <c r="F71" s="119"/>
      <c r="G71" s="120"/>
    </row>
    <row r="72" spans="1:17" x14ac:dyDescent="0.25">
      <c r="A72" s="113" t="s">
        <v>41</v>
      </c>
      <c r="B72" s="113"/>
      <c r="C72" s="113"/>
      <c r="D72" s="113"/>
      <c r="E72" s="113"/>
      <c r="F72" s="113"/>
      <c r="G72" s="34">
        <v>2500000</v>
      </c>
    </row>
    <row r="73" spans="1:17" x14ac:dyDescent="0.25">
      <c r="A73" s="113" t="s">
        <v>73</v>
      </c>
      <c r="B73" s="113"/>
      <c r="C73" s="113"/>
      <c r="D73" s="113"/>
      <c r="E73" s="113"/>
      <c r="F73" s="113"/>
      <c r="G73" s="34">
        <v>8000000</v>
      </c>
    </row>
    <row r="74" spans="1:17" x14ac:dyDescent="0.25">
      <c r="A74" s="113" t="s">
        <v>43</v>
      </c>
      <c r="B74" s="113"/>
      <c r="C74" s="113"/>
      <c r="D74" s="113"/>
      <c r="E74" s="113"/>
      <c r="F74" s="113"/>
      <c r="G74" s="34">
        <v>10500000</v>
      </c>
    </row>
    <row r="75" spans="1:17" x14ac:dyDescent="0.25">
      <c r="A75" s="113" t="s">
        <v>44</v>
      </c>
      <c r="B75" s="113"/>
      <c r="C75" s="113"/>
      <c r="D75" s="113"/>
      <c r="E75" s="113"/>
      <c r="F75" s="113"/>
      <c r="G75" s="34">
        <v>12500000</v>
      </c>
    </row>
    <row r="76" spans="1:17" x14ac:dyDescent="0.25">
      <c r="A76" s="113" t="s">
        <v>74</v>
      </c>
      <c r="B76" s="113"/>
      <c r="C76" s="113"/>
      <c r="D76" s="113"/>
      <c r="E76" s="113"/>
      <c r="F76" s="113"/>
      <c r="G76" s="34">
        <v>12000000</v>
      </c>
    </row>
    <row r="77" spans="1:17" x14ac:dyDescent="0.25">
      <c r="A77" s="113" t="s">
        <v>46</v>
      </c>
      <c r="B77" s="113"/>
      <c r="C77" s="113"/>
      <c r="D77" s="113"/>
      <c r="E77" s="113"/>
      <c r="F77" s="113"/>
      <c r="G77" s="34">
        <v>24500000</v>
      </c>
    </row>
    <row r="78" spans="1:17" x14ac:dyDescent="0.25">
      <c r="A78" s="113" t="s">
        <v>47</v>
      </c>
      <c r="B78" s="113"/>
      <c r="C78" s="113"/>
      <c r="D78" s="113"/>
      <c r="E78" s="113"/>
      <c r="F78" s="113"/>
      <c r="G78" s="34">
        <v>35000000</v>
      </c>
    </row>
    <row r="79" spans="1:17" x14ac:dyDescent="0.25">
      <c r="A79" s="113" t="s">
        <v>48</v>
      </c>
      <c r="B79" s="113"/>
      <c r="C79" s="113"/>
      <c r="D79" s="113"/>
      <c r="E79" s="113"/>
      <c r="F79" s="113"/>
      <c r="G79" s="35"/>
    </row>
    <row r="80" spans="1:17" x14ac:dyDescent="0.25">
      <c r="A80" s="113" t="s">
        <v>75</v>
      </c>
      <c r="B80" s="113"/>
      <c r="C80" s="113"/>
      <c r="D80" s="113"/>
      <c r="E80" s="113"/>
      <c r="F80" s="113"/>
      <c r="G80" s="34">
        <v>400000</v>
      </c>
    </row>
    <row r="81" spans="1:17" x14ac:dyDescent="0.25">
      <c r="A81" s="113" t="s">
        <v>50</v>
      </c>
      <c r="B81" s="113"/>
      <c r="C81" s="113"/>
      <c r="D81" s="113"/>
      <c r="E81" s="113"/>
      <c r="F81" s="113"/>
      <c r="G81" s="34">
        <v>500000</v>
      </c>
    </row>
    <row r="82" spans="1:17" x14ac:dyDescent="0.25">
      <c r="A82" s="113" t="s">
        <v>51</v>
      </c>
      <c r="B82" s="113"/>
      <c r="C82" s="113"/>
      <c r="D82" s="113"/>
      <c r="E82" s="113"/>
      <c r="F82" s="113"/>
      <c r="G82" s="34">
        <v>0</v>
      </c>
    </row>
    <row r="84" spans="1:17" x14ac:dyDescent="0.25">
      <c r="A84" s="112" t="s">
        <v>61</v>
      </c>
      <c r="B84" s="112"/>
      <c r="C84" s="112"/>
      <c r="D84" s="112"/>
      <c r="E84" s="112"/>
      <c r="F84" s="112"/>
      <c r="G84" s="112"/>
      <c r="H84" s="112"/>
      <c r="I84" s="112"/>
      <c r="J84" s="112"/>
      <c r="K84" s="112"/>
      <c r="L84" s="112"/>
      <c r="M84" s="112"/>
      <c r="N84" s="112"/>
      <c r="O84" s="112"/>
      <c r="P84" s="112"/>
      <c r="Q84" s="112"/>
    </row>
    <row r="85" spans="1:17" x14ac:dyDescent="0.25">
      <c r="A85" s="112" t="s">
        <v>62</v>
      </c>
      <c r="B85" s="112"/>
      <c r="C85" s="112"/>
      <c r="D85" s="112"/>
      <c r="E85" s="112"/>
      <c r="F85" s="112"/>
      <c r="G85" s="112"/>
      <c r="H85" s="112"/>
      <c r="I85" s="112"/>
      <c r="J85" s="112"/>
      <c r="K85" s="112"/>
      <c r="L85" s="112"/>
      <c r="M85" s="112"/>
      <c r="N85" s="112"/>
      <c r="O85" s="112"/>
      <c r="P85" s="112"/>
      <c r="Q85" s="112"/>
    </row>
    <row r="86" spans="1:17" x14ac:dyDescent="0.25">
      <c r="A86" s="112" t="s">
        <v>63</v>
      </c>
      <c r="B86" s="112"/>
      <c r="C86" s="112"/>
      <c r="D86" s="112"/>
      <c r="E86" s="112"/>
      <c r="F86" s="112"/>
      <c r="G86" s="112"/>
      <c r="H86" s="112"/>
      <c r="I86" s="112"/>
      <c r="J86" s="112"/>
      <c r="K86" s="112"/>
      <c r="L86" s="112"/>
      <c r="M86" s="112"/>
      <c r="N86" s="112"/>
      <c r="O86" s="112"/>
      <c r="P86" s="112"/>
      <c r="Q86" s="112"/>
    </row>
  </sheetData>
  <mergeCells count="52">
    <mergeCell ref="A81:F81"/>
    <mergeCell ref="A82:F82"/>
    <mergeCell ref="A71:G71"/>
    <mergeCell ref="A55:G55"/>
    <mergeCell ref="A39:G39"/>
    <mergeCell ref="A76:F76"/>
    <mergeCell ref="A77:F77"/>
    <mergeCell ref="A78:F78"/>
    <mergeCell ref="A79:F79"/>
    <mergeCell ref="A80:F80"/>
    <mergeCell ref="A66:F66"/>
    <mergeCell ref="A72:F72"/>
    <mergeCell ref="A73:F73"/>
    <mergeCell ref="A74:F74"/>
    <mergeCell ref="A75:F75"/>
    <mergeCell ref="A61:F61"/>
    <mergeCell ref="A62:F62"/>
    <mergeCell ref="A63:F63"/>
    <mergeCell ref="A64:F64"/>
    <mergeCell ref="A65:F65"/>
    <mergeCell ref="A56:F56"/>
    <mergeCell ref="A57:F57"/>
    <mergeCell ref="A58:F58"/>
    <mergeCell ref="A59:F59"/>
    <mergeCell ref="A60:F60"/>
    <mergeCell ref="A21:Q21"/>
    <mergeCell ref="A40:F40"/>
    <mergeCell ref="A41:F41"/>
    <mergeCell ref="A42:F42"/>
    <mergeCell ref="A43:F43"/>
    <mergeCell ref="A23:G23"/>
    <mergeCell ref="A16:Q16"/>
    <mergeCell ref="A17:Q17"/>
    <mergeCell ref="A18:Q18"/>
    <mergeCell ref="A19:Q19"/>
    <mergeCell ref="A20:Q20"/>
    <mergeCell ref="A84:Q84"/>
    <mergeCell ref="A85:Q85"/>
    <mergeCell ref="A86:Q86"/>
    <mergeCell ref="A36:Q36"/>
    <mergeCell ref="A37:Q37"/>
    <mergeCell ref="A52:Q52"/>
    <mergeCell ref="A53:Q53"/>
    <mergeCell ref="A68:Q68"/>
    <mergeCell ref="A69:Q69"/>
    <mergeCell ref="A44:F44"/>
    <mergeCell ref="A45:F45"/>
    <mergeCell ref="A46:F46"/>
    <mergeCell ref="A47:F47"/>
    <mergeCell ref="A48:F48"/>
    <mergeCell ref="A49:F49"/>
    <mergeCell ref="A50:F5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A871E-8225-4026-8EE1-EB110C556143}">
  <dimension ref="A2:R10"/>
  <sheetViews>
    <sheetView workbookViewId="0">
      <selection activeCell="I11" sqref="A4:R11"/>
    </sheetView>
  </sheetViews>
  <sheetFormatPr defaultRowHeight="15" x14ac:dyDescent="0.25"/>
  <sheetData>
    <row r="2" spans="1:18" ht="18.75" x14ac:dyDescent="0.3">
      <c r="A2" s="27" t="s">
        <v>64</v>
      </c>
      <c r="B2" s="27" t="s">
        <v>65</v>
      </c>
      <c r="C2" s="27"/>
      <c r="D2" s="27"/>
    </row>
    <row r="4" spans="1:18" ht="36.4" customHeight="1" x14ac:dyDescent="0.25">
      <c r="A4" s="124" t="s">
        <v>66</v>
      </c>
      <c r="B4" s="124"/>
      <c r="C4" s="124"/>
      <c r="D4" s="124"/>
      <c r="E4" s="124"/>
      <c r="F4" s="124"/>
      <c r="G4" s="124"/>
      <c r="H4" s="124"/>
      <c r="I4" s="124"/>
      <c r="J4" s="124"/>
      <c r="K4" s="124"/>
      <c r="L4" s="124"/>
      <c r="M4" s="124"/>
      <c r="N4" s="124"/>
      <c r="O4" s="124"/>
      <c r="P4" s="124"/>
      <c r="Q4" s="124"/>
      <c r="R4" s="124"/>
    </row>
    <row r="5" spans="1:18" ht="45.4" customHeight="1" x14ac:dyDescent="0.25">
      <c r="A5" s="124" t="s">
        <v>67</v>
      </c>
      <c r="B5" s="124"/>
      <c r="C5" s="124"/>
      <c r="D5" s="124"/>
      <c r="E5" s="124"/>
      <c r="F5" s="124"/>
      <c r="G5" s="124"/>
      <c r="H5" s="124"/>
      <c r="I5" s="124"/>
      <c r="J5" s="124"/>
      <c r="K5" s="124"/>
      <c r="L5" s="124"/>
      <c r="M5" s="124"/>
      <c r="N5" s="124"/>
      <c r="O5" s="124"/>
      <c r="P5" s="124"/>
      <c r="Q5" s="124"/>
      <c r="R5" s="124"/>
    </row>
    <row r="6" spans="1:18" x14ac:dyDescent="0.25">
      <c r="A6" s="125" t="s">
        <v>68</v>
      </c>
      <c r="B6" s="125"/>
      <c r="C6" s="125"/>
      <c r="D6" s="125"/>
      <c r="E6" s="125"/>
      <c r="F6" s="125"/>
      <c r="G6" s="125"/>
      <c r="H6" s="125"/>
      <c r="I6" s="125"/>
      <c r="J6" s="125"/>
      <c r="K6" s="125"/>
      <c r="L6" s="125"/>
      <c r="M6" s="125"/>
      <c r="N6" s="125"/>
      <c r="O6" s="125"/>
      <c r="P6" s="125"/>
      <c r="Q6" s="125"/>
      <c r="R6" s="125"/>
    </row>
    <row r="7" spans="1:18" x14ac:dyDescent="0.25">
      <c r="A7" s="125" t="s">
        <v>69</v>
      </c>
      <c r="B7" s="125"/>
      <c r="C7" s="125"/>
      <c r="D7" s="125"/>
      <c r="E7" s="125"/>
      <c r="F7" s="125"/>
      <c r="G7" s="125"/>
      <c r="H7" s="125"/>
      <c r="I7" s="125"/>
      <c r="J7" s="125"/>
      <c r="K7" s="125"/>
      <c r="L7" s="125"/>
      <c r="M7" s="125"/>
      <c r="N7" s="125"/>
      <c r="O7" s="125"/>
      <c r="P7" s="125"/>
      <c r="Q7" s="125"/>
      <c r="R7" s="125"/>
    </row>
    <row r="8" spans="1:18" ht="16.5" x14ac:dyDescent="0.25">
      <c r="A8" s="126" t="s">
        <v>70</v>
      </c>
      <c r="B8" s="126"/>
      <c r="C8" s="126"/>
      <c r="D8" s="126"/>
      <c r="E8" s="126"/>
      <c r="F8" s="126"/>
      <c r="G8" s="126"/>
      <c r="H8" s="126"/>
      <c r="I8" s="126"/>
      <c r="J8" s="126"/>
      <c r="K8" s="126"/>
      <c r="L8" s="126"/>
      <c r="M8" s="126"/>
      <c r="N8" s="126"/>
      <c r="O8" s="126"/>
      <c r="P8" s="126"/>
      <c r="Q8" s="126"/>
      <c r="R8" s="126"/>
    </row>
    <row r="9" spans="1:18" ht="16.5" x14ac:dyDescent="0.25">
      <c r="A9" s="123" t="s">
        <v>71</v>
      </c>
      <c r="B9" s="123"/>
      <c r="C9" s="123"/>
      <c r="D9" s="123"/>
      <c r="E9" s="123"/>
      <c r="F9" s="123"/>
      <c r="G9" s="123"/>
      <c r="H9" s="123"/>
      <c r="I9" s="123"/>
      <c r="J9" s="123"/>
      <c r="K9" s="123"/>
      <c r="L9" s="123"/>
      <c r="M9" s="123"/>
      <c r="N9" s="123"/>
      <c r="O9" s="123"/>
      <c r="P9" s="123"/>
      <c r="Q9" s="123"/>
      <c r="R9" s="123"/>
    </row>
    <row r="10" spans="1:18" ht="16.5" x14ac:dyDescent="0.25">
      <c r="A10" s="28"/>
    </row>
  </sheetData>
  <mergeCells count="6">
    <mergeCell ref="A9:R9"/>
    <mergeCell ref="A4:R4"/>
    <mergeCell ref="A5:R5"/>
    <mergeCell ref="A6:R6"/>
    <mergeCell ref="A7:R7"/>
    <mergeCell ref="A8:R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D3E1-0EA3-4A05-9DE2-A80CA0F71DC3}">
  <dimension ref="A2:N8"/>
  <sheetViews>
    <sheetView zoomScale="110" workbookViewId="0">
      <selection activeCell="A4" sqref="A4"/>
    </sheetView>
  </sheetViews>
  <sheetFormatPr defaultRowHeight="15" x14ac:dyDescent="0.25"/>
  <cols>
    <col min="2" max="2" width="12.7109375" customWidth="1"/>
    <col min="3" max="3" width="13.28515625" customWidth="1"/>
    <col min="4" max="5" width="12.28515625" customWidth="1"/>
    <col min="6" max="6" width="11.5703125" customWidth="1"/>
    <col min="7" max="7" width="12.7109375" customWidth="1"/>
    <col min="8" max="8" width="13.42578125" customWidth="1"/>
    <col min="9" max="9" width="13" customWidth="1"/>
    <col min="11" max="11" width="13.140625" customWidth="1"/>
    <col min="12" max="14" width="11.85546875" bestFit="1" customWidth="1"/>
  </cols>
  <sheetData>
    <row r="2" spans="1:14" s="2" customFormat="1" ht="120" x14ac:dyDescent="0.25">
      <c r="A2" s="1" t="s">
        <v>0</v>
      </c>
      <c r="B2" s="1" t="s">
        <v>1</v>
      </c>
      <c r="C2" s="1" t="s">
        <v>2</v>
      </c>
      <c r="D2" s="1" t="s">
        <v>3</v>
      </c>
      <c r="E2" s="1" t="s">
        <v>4</v>
      </c>
      <c r="F2" s="1" t="s">
        <v>5</v>
      </c>
      <c r="G2" s="1" t="s">
        <v>6</v>
      </c>
      <c r="H2" s="1" t="s">
        <v>7</v>
      </c>
      <c r="I2" s="1" t="s">
        <v>8</v>
      </c>
      <c r="J2" s="1" t="s">
        <v>9</v>
      </c>
      <c r="K2" s="1" t="s">
        <v>10</v>
      </c>
      <c r="L2" s="1" t="s">
        <v>11</v>
      </c>
      <c r="M2" s="1" t="s">
        <v>12</v>
      </c>
      <c r="N2" s="1" t="s">
        <v>13</v>
      </c>
    </row>
    <row r="3" spans="1:14" s="54" customFormat="1" x14ac:dyDescent="0.25">
      <c r="A3" s="53"/>
      <c r="B3" s="53" t="s">
        <v>14</v>
      </c>
      <c r="C3" s="53" t="s">
        <v>15</v>
      </c>
      <c r="D3" s="53" t="s">
        <v>16</v>
      </c>
      <c r="E3" s="53" t="s">
        <v>17</v>
      </c>
      <c r="F3" s="53" t="s">
        <v>18</v>
      </c>
      <c r="G3" s="53" t="s">
        <v>19</v>
      </c>
      <c r="H3" s="53" t="s">
        <v>20</v>
      </c>
      <c r="I3" s="53" t="s">
        <v>21</v>
      </c>
      <c r="J3" s="53" t="s">
        <v>22</v>
      </c>
      <c r="K3" s="53" t="s">
        <v>23</v>
      </c>
      <c r="L3" s="53"/>
      <c r="M3" s="53"/>
      <c r="N3" s="53"/>
    </row>
    <row r="4" spans="1:14" s="56" customFormat="1" x14ac:dyDescent="0.25">
      <c r="A4" s="55" t="s">
        <v>77</v>
      </c>
      <c r="B4" s="59">
        <v>1600000</v>
      </c>
      <c r="C4" s="59">
        <v>0</v>
      </c>
      <c r="D4" s="59">
        <v>0</v>
      </c>
      <c r="E4" s="60">
        <f>C4+D4</f>
        <v>0</v>
      </c>
      <c r="F4" s="60">
        <v>4000000</v>
      </c>
      <c r="G4" s="60">
        <v>0</v>
      </c>
      <c r="H4" s="60">
        <f>F4+G4</f>
        <v>4000000</v>
      </c>
      <c r="I4" s="60">
        <f>E4+H4</f>
        <v>4000000</v>
      </c>
      <c r="J4" s="61">
        <f>E4/I4</f>
        <v>0</v>
      </c>
      <c r="K4" s="62">
        <f>J4*B4</f>
        <v>0</v>
      </c>
      <c r="L4" s="62">
        <v>0</v>
      </c>
      <c r="M4" s="59">
        <f t="shared" ref="M4:M5" si="0">L4+M3</f>
        <v>0</v>
      </c>
      <c r="N4" s="62">
        <f>B4-M4</f>
        <v>1600000</v>
      </c>
    </row>
    <row r="5" spans="1:14" s="58" customFormat="1" x14ac:dyDescent="0.25">
      <c r="A5" s="57" t="s">
        <v>25</v>
      </c>
      <c r="B5" s="59">
        <v>1600000</v>
      </c>
      <c r="C5" s="59">
        <v>4000000</v>
      </c>
      <c r="D5" s="59">
        <f>C4+D4</f>
        <v>0</v>
      </c>
      <c r="E5" s="62">
        <f t="shared" ref="E5:E8" si="1">C5+D5</f>
        <v>4000000</v>
      </c>
      <c r="F5" s="59">
        <v>5000000</v>
      </c>
      <c r="G5" s="59">
        <f>F4+G4</f>
        <v>4000000</v>
      </c>
      <c r="H5" s="60">
        <f t="shared" ref="H5:H8" si="2">F5+G5</f>
        <v>9000000</v>
      </c>
      <c r="I5" s="60">
        <f t="shared" ref="I5:I8" si="3">E5+H5</f>
        <v>13000000</v>
      </c>
      <c r="J5" s="61">
        <f t="shared" ref="J5:J8" si="4">E5/I5</f>
        <v>0.30769230769230771</v>
      </c>
      <c r="K5" s="62">
        <f t="shared" ref="K5:K8" si="5">J5*B5</f>
        <v>492307.69230769231</v>
      </c>
      <c r="L5" s="59">
        <f>K5</f>
        <v>492307.69230769231</v>
      </c>
      <c r="M5" s="59">
        <f t="shared" si="0"/>
        <v>492307.69230769231</v>
      </c>
      <c r="N5" s="62">
        <f t="shared" ref="N5:N8" si="6">B5-M5</f>
        <v>1107692.3076923077</v>
      </c>
    </row>
    <row r="6" spans="1:14" s="58" customFormat="1" x14ac:dyDescent="0.25">
      <c r="A6" s="57" t="s">
        <v>26</v>
      </c>
      <c r="B6" s="59">
        <v>1600000</v>
      </c>
      <c r="C6" s="59">
        <v>2000000</v>
      </c>
      <c r="D6" s="59">
        <f t="shared" ref="D6:D8" si="7">C5+D5</f>
        <v>4000000</v>
      </c>
      <c r="E6" s="62">
        <f t="shared" si="1"/>
        <v>6000000</v>
      </c>
      <c r="F6" s="59">
        <v>3000000</v>
      </c>
      <c r="G6" s="59">
        <f t="shared" ref="G6:G8" si="8">F5+G5</f>
        <v>9000000</v>
      </c>
      <c r="H6" s="60">
        <f t="shared" si="2"/>
        <v>12000000</v>
      </c>
      <c r="I6" s="60">
        <f t="shared" si="3"/>
        <v>18000000</v>
      </c>
      <c r="J6" s="61">
        <f>E6/I6</f>
        <v>0.33333333333333331</v>
      </c>
      <c r="K6" s="62">
        <f>J6*B6</f>
        <v>533333.33333333326</v>
      </c>
      <c r="L6" s="59">
        <f>K6-M5</f>
        <v>41025.641025640944</v>
      </c>
      <c r="M6" s="59">
        <f>L6+M5</f>
        <v>533333.33333333326</v>
      </c>
      <c r="N6" s="62">
        <f t="shared" si="6"/>
        <v>1066666.6666666667</v>
      </c>
    </row>
    <row r="7" spans="1:14" s="58" customFormat="1" x14ac:dyDescent="0.25">
      <c r="A7" s="57" t="s">
        <v>27</v>
      </c>
      <c r="B7" s="59">
        <v>1600000</v>
      </c>
      <c r="C7" s="59">
        <v>10000000</v>
      </c>
      <c r="D7" s="59">
        <f t="shared" si="7"/>
        <v>6000000</v>
      </c>
      <c r="E7" s="62">
        <f t="shared" si="1"/>
        <v>16000000</v>
      </c>
      <c r="F7" s="59">
        <v>2000000</v>
      </c>
      <c r="G7" s="59">
        <f t="shared" si="8"/>
        <v>12000000</v>
      </c>
      <c r="H7" s="60">
        <f t="shared" si="2"/>
        <v>14000000</v>
      </c>
      <c r="I7" s="60">
        <f t="shared" si="3"/>
        <v>30000000</v>
      </c>
      <c r="J7" s="61">
        <f t="shared" si="4"/>
        <v>0.53333333333333333</v>
      </c>
      <c r="K7" s="62">
        <f t="shared" si="5"/>
        <v>853333.33333333337</v>
      </c>
      <c r="L7" s="59">
        <f>K7-M6</f>
        <v>320000.00000000012</v>
      </c>
      <c r="M7" s="59">
        <f t="shared" ref="M7:M8" si="9">L7+M6</f>
        <v>853333.33333333337</v>
      </c>
      <c r="N7" s="62">
        <f>B7-M7</f>
        <v>746666.66666666663</v>
      </c>
    </row>
    <row r="8" spans="1:14" s="58" customFormat="1" x14ac:dyDescent="0.25">
      <c r="A8" s="57" t="s">
        <v>28</v>
      </c>
      <c r="B8" s="59">
        <v>1600000</v>
      </c>
      <c r="C8" s="59">
        <v>2000000</v>
      </c>
      <c r="D8" s="59">
        <f t="shared" si="7"/>
        <v>16000000</v>
      </c>
      <c r="E8" s="62">
        <f t="shared" si="1"/>
        <v>18000000</v>
      </c>
      <c r="F8" s="59">
        <v>15000000</v>
      </c>
      <c r="G8" s="59">
        <f t="shared" si="8"/>
        <v>14000000</v>
      </c>
      <c r="H8" s="60">
        <f t="shared" si="2"/>
        <v>29000000</v>
      </c>
      <c r="I8" s="60">
        <f t="shared" si="3"/>
        <v>47000000</v>
      </c>
      <c r="J8" s="61">
        <f t="shared" si="4"/>
        <v>0.38297872340425532</v>
      </c>
      <c r="K8" s="62">
        <f t="shared" si="5"/>
        <v>612765.95744680846</v>
      </c>
      <c r="L8" s="59">
        <v>0</v>
      </c>
      <c r="M8" s="59">
        <f t="shared" si="9"/>
        <v>853333.33333333337</v>
      </c>
      <c r="N8" s="62">
        <f t="shared" si="6"/>
        <v>746666.66666666663</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24A8-1007-42E5-AFF1-6F236B6BCF95}">
  <dimension ref="A2:S29"/>
  <sheetViews>
    <sheetView tabSelected="1" view="pageBreakPreview" zoomScale="60" zoomScaleNormal="100" workbookViewId="0">
      <selection activeCell="X7" sqref="X7"/>
    </sheetView>
  </sheetViews>
  <sheetFormatPr defaultRowHeight="15" x14ac:dyDescent="0.25"/>
  <cols>
    <col min="1" max="1" width="12" customWidth="1"/>
    <col min="2" max="2" width="12.7109375" customWidth="1"/>
    <col min="3" max="3" width="13.28515625" customWidth="1"/>
    <col min="4" max="5" width="12.28515625" customWidth="1"/>
    <col min="6" max="6" width="15.140625" customWidth="1"/>
    <col min="7" max="7" width="12.7109375" customWidth="1"/>
    <col min="8" max="8" width="13.42578125" customWidth="1"/>
    <col min="9" max="9" width="13" customWidth="1"/>
    <col min="10" max="10" width="17" customWidth="1"/>
    <col min="11" max="11" width="13.140625" customWidth="1"/>
    <col min="12" max="14" width="11.85546875" bestFit="1" customWidth="1"/>
    <col min="17" max="17" width="10" bestFit="1" customWidth="1"/>
  </cols>
  <sheetData>
    <row r="2" spans="1:19" s="2" customFormat="1" ht="120" x14ac:dyDescent="0.25">
      <c r="A2" s="1" t="s">
        <v>0</v>
      </c>
      <c r="B2" s="1" t="s">
        <v>1</v>
      </c>
      <c r="C2" s="1" t="s">
        <v>2</v>
      </c>
      <c r="D2" s="1" t="s">
        <v>3</v>
      </c>
      <c r="E2" s="1" t="s">
        <v>4</v>
      </c>
      <c r="F2" s="1" t="s">
        <v>5</v>
      </c>
      <c r="G2" s="1" t="s">
        <v>6</v>
      </c>
      <c r="H2" s="1" t="s">
        <v>7</v>
      </c>
      <c r="I2" s="1" t="s">
        <v>8</v>
      </c>
      <c r="J2" s="1" t="s">
        <v>9</v>
      </c>
      <c r="K2" s="1" t="s">
        <v>10</v>
      </c>
      <c r="L2" s="1" t="s">
        <v>11</v>
      </c>
      <c r="M2" s="1" t="s">
        <v>12</v>
      </c>
      <c r="N2" s="1" t="s">
        <v>13</v>
      </c>
    </row>
    <row r="3" spans="1:19" s="54" customFormat="1" x14ac:dyDescent="0.25">
      <c r="A3" s="100"/>
      <c r="B3" s="99" t="s">
        <v>14</v>
      </c>
      <c r="C3" s="99" t="s">
        <v>15</v>
      </c>
      <c r="D3" s="99" t="s">
        <v>16</v>
      </c>
      <c r="E3" s="99" t="s">
        <v>17</v>
      </c>
      <c r="F3" s="99" t="s">
        <v>18</v>
      </c>
      <c r="G3" s="99" t="s">
        <v>19</v>
      </c>
      <c r="H3" s="99" t="s">
        <v>20</v>
      </c>
      <c r="I3" s="99" t="s">
        <v>21</v>
      </c>
      <c r="J3" s="99" t="s">
        <v>22</v>
      </c>
      <c r="K3" s="99" t="s">
        <v>23</v>
      </c>
      <c r="L3" s="99"/>
      <c r="M3" s="99"/>
      <c r="N3" s="99"/>
    </row>
    <row r="4" spans="1:19" s="56" customFormat="1" x14ac:dyDescent="0.25">
      <c r="A4" s="109" t="s">
        <v>91</v>
      </c>
      <c r="B4" s="89">
        <f>(SUM(I13:I15))</f>
        <v>750000</v>
      </c>
      <c r="C4" s="90"/>
      <c r="D4" s="90"/>
      <c r="E4" s="72"/>
      <c r="F4" s="91">
        <v>1000000</v>
      </c>
      <c r="G4" s="91">
        <v>0</v>
      </c>
      <c r="H4" s="91">
        <f>F4+G4</f>
        <v>1000000</v>
      </c>
      <c r="I4" s="91">
        <f>E4+H4</f>
        <v>1000000</v>
      </c>
      <c r="J4" s="92">
        <f>E4/I4</f>
        <v>0</v>
      </c>
      <c r="K4" s="93">
        <f>J4*B4</f>
        <v>0</v>
      </c>
      <c r="L4" s="93">
        <v>0</v>
      </c>
      <c r="M4" s="90">
        <f t="shared" ref="M4:M5" si="0">L4+M3</f>
        <v>0</v>
      </c>
      <c r="N4" s="93">
        <f>B4-M4</f>
        <v>750000</v>
      </c>
      <c r="S4" s="97"/>
    </row>
    <row r="5" spans="1:19" s="58" customFormat="1" x14ac:dyDescent="0.25">
      <c r="A5" s="109" t="s">
        <v>92</v>
      </c>
      <c r="B5" s="89">
        <f>B4</f>
        <v>750000</v>
      </c>
      <c r="C5" s="90">
        <v>3000000</v>
      </c>
      <c r="D5" s="90">
        <f>C4+D4</f>
        <v>0</v>
      </c>
      <c r="E5" s="94">
        <f t="shared" ref="E5" si="1">C5+D5</f>
        <v>3000000</v>
      </c>
      <c r="F5" s="90">
        <v>2000000</v>
      </c>
      <c r="G5" s="90">
        <f>F4+G4</f>
        <v>1000000</v>
      </c>
      <c r="H5" s="91">
        <f t="shared" ref="H5" si="2">F5+G5</f>
        <v>3000000</v>
      </c>
      <c r="I5" s="91">
        <f t="shared" ref="I5" si="3">E5+H5</f>
        <v>6000000</v>
      </c>
      <c r="J5" s="95">
        <f t="shared" ref="J5" si="4">E5/I5</f>
        <v>0.5</v>
      </c>
      <c r="K5" s="94">
        <f t="shared" ref="K5" si="5">J5*B5</f>
        <v>375000</v>
      </c>
      <c r="L5" s="90">
        <f>K5*E26</f>
        <v>98039.215686274518</v>
      </c>
      <c r="M5" s="90">
        <f t="shared" si="0"/>
        <v>98039.215686274518</v>
      </c>
      <c r="N5" s="93">
        <f t="shared" ref="N5" si="6">B5-M5</f>
        <v>651960.78431372554</v>
      </c>
      <c r="O5" s="56">
        <f>M5/K5</f>
        <v>0.26143790849673204</v>
      </c>
      <c r="Q5" s="96"/>
    </row>
    <row r="6" spans="1:19" x14ac:dyDescent="0.25">
      <c r="B6" s="76"/>
      <c r="C6" s="76"/>
      <c r="D6" s="76"/>
      <c r="E6" s="76"/>
      <c r="F6" s="76"/>
      <c r="G6" s="76"/>
      <c r="H6" s="76"/>
      <c r="I6" s="76"/>
      <c r="J6" s="76"/>
      <c r="K6" s="76"/>
      <c r="L6" s="76"/>
      <c r="M6" s="76"/>
      <c r="N6" s="76"/>
    </row>
    <row r="7" spans="1:19" s="2" customFormat="1" ht="120" x14ac:dyDescent="0.25">
      <c r="A7" s="1" t="s">
        <v>0</v>
      </c>
      <c r="B7" s="77" t="s">
        <v>1</v>
      </c>
      <c r="C7" s="77" t="s">
        <v>2</v>
      </c>
      <c r="D7" s="77" t="s">
        <v>3</v>
      </c>
      <c r="E7" s="77" t="s">
        <v>4</v>
      </c>
      <c r="F7" s="77" t="s">
        <v>5</v>
      </c>
      <c r="G7" s="77" t="s">
        <v>6</v>
      </c>
      <c r="H7" s="77" t="s">
        <v>7</v>
      </c>
      <c r="I7" s="77" t="s">
        <v>8</v>
      </c>
      <c r="J7" s="77" t="s">
        <v>9</v>
      </c>
      <c r="K7" s="77" t="s">
        <v>10</v>
      </c>
      <c r="L7" s="77" t="s">
        <v>11</v>
      </c>
      <c r="M7" s="77" t="s">
        <v>12</v>
      </c>
      <c r="N7" s="77" t="s">
        <v>13</v>
      </c>
    </row>
    <row r="8" spans="1:19" s="54" customFormat="1" x14ac:dyDescent="0.25">
      <c r="A8" s="53"/>
      <c r="B8" s="99" t="s">
        <v>14</v>
      </c>
      <c r="C8" s="99" t="s">
        <v>15</v>
      </c>
      <c r="D8" s="99" t="s">
        <v>16</v>
      </c>
      <c r="E8" s="99" t="s">
        <v>17</v>
      </c>
      <c r="F8" s="99" t="s">
        <v>18</v>
      </c>
      <c r="G8" s="99" t="s">
        <v>19</v>
      </c>
      <c r="H8" s="99" t="s">
        <v>20</v>
      </c>
      <c r="I8" s="99" t="s">
        <v>21</v>
      </c>
      <c r="J8" s="99" t="s">
        <v>22</v>
      </c>
      <c r="K8" s="99" t="s">
        <v>23</v>
      </c>
      <c r="L8" s="99"/>
      <c r="M8" s="99"/>
      <c r="N8" s="99"/>
    </row>
    <row r="9" spans="1:19" s="56" customFormat="1" x14ac:dyDescent="0.25">
      <c r="A9" s="109" t="s">
        <v>92</v>
      </c>
      <c r="B9" s="90">
        <v>650000</v>
      </c>
      <c r="C9" s="90">
        <v>3000000</v>
      </c>
      <c r="D9" s="90"/>
      <c r="E9" s="94">
        <f t="shared" ref="E9" si="7">C9+D9</f>
        <v>3000000</v>
      </c>
      <c r="F9" s="90">
        <v>2000000</v>
      </c>
      <c r="G9" s="91">
        <v>0</v>
      </c>
      <c r="H9" s="91">
        <f>F9+G9</f>
        <v>2000000</v>
      </c>
      <c r="I9" s="91">
        <f>E9+H9</f>
        <v>5000000</v>
      </c>
      <c r="J9" s="95">
        <f>E9/I9</f>
        <v>0.6</v>
      </c>
      <c r="K9" s="94">
        <f t="shared" ref="K9" si="8">J9*B9</f>
        <v>390000</v>
      </c>
      <c r="L9" s="90">
        <f>E26*K9</f>
        <v>101960.7843137255</v>
      </c>
      <c r="M9" s="90">
        <f t="shared" ref="M9" si="9">L9+M8</f>
        <v>101960.7843137255</v>
      </c>
      <c r="N9" s="94">
        <f>B9-M9</f>
        <v>548039.21568627446</v>
      </c>
      <c r="O9" s="56">
        <f>M9/K9</f>
        <v>0.26143790849673204</v>
      </c>
    </row>
    <row r="10" spans="1:19" s="58" customFormat="1" x14ac:dyDescent="0.25">
      <c r="A10" s="55"/>
      <c r="B10" s="71"/>
      <c r="C10" s="71"/>
      <c r="D10" s="71"/>
      <c r="E10" s="74"/>
      <c r="F10" s="71"/>
      <c r="G10" s="71"/>
      <c r="H10" s="72"/>
      <c r="I10" s="72"/>
      <c r="J10" s="73"/>
      <c r="K10" s="74"/>
      <c r="L10" s="71"/>
      <c r="M10" s="71"/>
      <c r="N10" s="74"/>
    </row>
    <row r="11" spans="1:19" x14ac:dyDescent="0.25">
      <c r="B11" s="76"/>
      <c r="C11" s="76"/>
      <c r="D11" s="76"/>
      <c r="E11" s="76"/>
      <c r="F11" s="76"/>
      <c r="G11" s="75"/>
      <c r="H11" s="76"/>
      <c r="I11" s="76"/>
      <c r="J11" s="76"/>
      <c r="K11" s="76"/>
      <c r="L11" s="76"/>
      <c r="M11" s="76"/>
      <c r="N11" s="76"/>
    </row>
    <row r="12" spans="1:19" ht="32.65" customHeight="1" x14ac:dyDescent="0.25">
      <c r="B12" s="98" t="s">
        <v>98</v>
      </c>
      <c r="C12" s="98"/>
      <c r="D12" s="76"/>
      <c r="E12" s="76"/>
      <c r="F12" s="76"/>
      <c r="G12" s="76"/>
      <c r="H12" s="76"/>
      <c r="I12" s="76"/>
      <c r="J12" s="101" t="s">
        <v>99</v>
      </c>
      <c r="K12" s="110" t="s">
        <v>100</v>
      </c>
      <c r="L12" s="111"/>
      <c r="M12" s="76"/>
      <c r="N12" s="76"/>
    </row>
    <row r="13" spans="1:19" x14ac:dyDescent="0.25">
      <c r="A13" s="63">
        <v>45915</v>
      </c>
      <c r="B13" s="107" t="s">
        <v>90</v>
      </c>
      <c r="C13" s="78"/>
      <c r="D13" s="79" t="s">
        <v>78</v>
      </c>
      <c r="E13" s="80"/>
      <c r="F13" s="81" t="s">
        <v>79</v>
      </c>
      <c r="G13" s="81" t="s">
        <v>80</v>
      </c>
      <c r="H13" s="82">
        <f>20*50000</f>
        <v>1000000</v>
      </c>
      <c r="I13" s="82">
        <f>H13*0.1</f>
        <v>100000</v>
      </c>
      <c r="J13" s="83">
        <f>I13/$I$16</f>
        <v>0.13333333333333333</v>
      </c>
      <c r="K13" s="106">
        <f>J13*$L$5</f>
        <v>13071.895424836603</v>
      </c>
      <c r="L13" s="106"/>
      <c r="M13" s="101"/>
      <c r="N13" s="76"/>
    </row>
    <row r="14" spans="1:19" x14ac:dyDescent="0.25">
      <c r="A14" s="64">
        <v>45910</v>
      </c>
      <c r="B14" s="107" t="s">
        <v>90</v>
      </c>
      <c r="C14" s="78"/>
      <c r="D14" s="79" t="s">
        <v>84</v>
      </c>
      <c r="E14" s="85"/>
      <c r="F14" s="79" t="s">
        <v>85</v>
      </c>
      <c r="G14" s="79" t="s">
        <v>83</v>
      </c>
      <c r="H14" s="86">
        <v>2000000</v>
      </c>
      <c r="I14" s="82">
        <f>H14*0.2</f>
        <v>400000</v>
      </c>
      <c r="J14" s="83">
        <f t="shared" ref="J14:J15" si="10">I14/$I$16</f>
        <v>0.53333333333333333</v>
      </c>
      <c r="K14" s="106">
        <f>J14*$L$5</f>
        <v>52287.58169934641</v>
      </c>
      <c r="L14" s="106"/>
      <c r="M14" s="101"/>
      <c r="N14" s="76"/>
    </row>
    <row r="15" spans="1:19" x14ac:dyDescent="0.25">
      <c r="A15" s="64">
        <v>45920</v>
      </c>
      <c r="B15" s="107" t="s">
        <v>90</v>
      </c>
      <c r="C15" s="87"/>
      <c r="D15" s="79" t="s">
        <v>86</v>
      </c>
      <c r="E15" s="85"/>
      <c r="F15" s="79" t="s">
        <v>87</v>
      </c>
      <c r="G15" s="79" t="s">
        <v>88</v>
      </c>
      <c r="H15" s="86">
        <v>1250000</v>
      </c>
      <c r="I15" s="82">
        <f>H15*0.2</f>
        <v>250000</v>
      </c>
      <c r="J15" s="83">
        <f t="shared" si="10"/>
        <v>0.33333333333333331</v>
      </c>
      <c r="K15" s="106">
        <f>J15*$L$5</f>
        <v>32679.738562091505</v>
      </c>
      <c r="L15" s="106"/>
      <c r="M15" s="101"/>
      <c r="N15" s="76"/>
    </row>
    <row r="16" spans="1:19" x14ac:dyDescent="0.25">
      <c r="B16" s="88"/>
      <c r="C16" s="88"/>
      <c r="D16" s="88"/>
      <c r="E16" s="88"/>
      <c r="F16" s="88"/>
      <c r="G16" s="88"/>
      <c r="H16" s="88"/>
      <c r="I16" s="105">
        <f>SUM(I13:I15)</f>
        <v>750000</v>
      </c>
      <c r="J16" s="88"/>
      <c r="K16" s="106">
        <f>SUM(K13:K15)</f>
        <v>98039.215686274518</v>
      </c>
      <c r="L16" s="106"/>
      <c r="M16" s="101"/>
      <c r="N16" s="76"/>
    </row>
    <row r="17" spans="1:14" ht="30" x14ac:dyDescent="0.25">
      <c r="B17" s="98" t="s">
        <v>98</v>
      </c>
      <c r="C17" s="88"/>
      <c r="D17" s="88"/>
      <c r="E17" s="88"/>
      <c r="F17" s="88"/>
      <c r="G17" s="88"/>
      <c r="H17" s="88"/>
      <c r="I17" s="88"/>
      <c r="J17" s="101" t="s">
        <v>99</v>
      </c>
      <c r="K17" s="106"/>
      <c r="L17" s="106"/>
      <c r="M17" s="101"/>
      <c r="N17" s="76"/>
    </row>
    <row r="18" spans="1:14" x14ac:dyDescent="0.25">
      <c r="A18" s="63">
        <v>45940</v>
      </c>
      <c r="B18" s="108" t="s">
        <v>89</v>
      </c>
      <c r="C18" s="84"/>
      <c r="D18" s="79" t="s">
        <v>78</v>
      </c>
      <c r="E18" s="80"/>
      <c r="F18" s="81" t="s">
        <v>79</v>
      </c>
      <c r="G18" s="81" t="s">
        <v>88</v>
      </c>
      <c r="H18" s="82">
        <v>500000</v>
      </c>
      <c r="I18" s="82">
        <f>H18*0.1</f>
        <v>50000</v>
      </c>
      <c r="J18" s="83">
        <f>I18/I21</f>
        <v>7.6923076923076927E-2</v>
      </c>
      <c r="K18" s="106">
        <f>J18*L9</f>
        <v>7843.1372549019616</v>
      </c>
      <c r="L18" s="106"/>
      <c r="M18" s="101"/>
      <c r="N18" s="76"/>
    </row>
    <row r="19" spans="1:14" x14ac:dyDescent="0.25">
      <c r="A19" s="64">
        <v>45940</v>
      </c>
      <c r="B19" s="108" t="s">
        <v>89</v>
      </c>
      <c r="C19" s="84"/>
      <c r="D19" s="79" t="s">
        <v>81</v>
      </c>
      <c r="E19" s="85"/>
      <c r="F19" s="79" t="s">
        <v>82</v>
      </c>
      <c r="G19" s="79" t="s">
        <v>83</v>
      </c>
      <c r="H19" s="86">
        <v>3000000</v>
      </c>
      <c r="I19" s="82">
        <f>H19*0.2</f>
        <v>600000</v>
      </c>
      <c r="J19" s="83">
        <f>I19/I21</f>
        <v>0.92307692307692313</v>
      </c>
      <c r="K19" s="106">
        <f>J19*L9</f>
        <v>94117.647058823539</v>
      </c>
      <c r="L19" s="106"/>
      <c r="M19" s="101"/>
      <c r="N19" s="76"/>
    </row>
    <row r="20" spans="1:14" x14ac:dyDescent="0.25">
      <c r="A20" s="64">
        <v>45958</v>
      </c>
      <c r="B20" s="108" t="s">
        <v>89</v>
      </c>
      <c r="C20" s="87"/>
      <c r="D20" s="79" t="s">
        <v>78</v>
      </c>
      <c r="E20" s="85"/>
      <c r="F20" s="81" t="s">
        <v>79</v>
      </c>
      <c r="G20" s="79" t="s">
        <v>80</v>
      </c>
      <c r="H20" s="86">
        <v>1000000</v>
      </c>
      <c r="I20" s="82"/>
      <c r="J20" s="83"/>
      <c r="K20" s="106"/>
      <c r="L20" s="106"/>
      <c r="M20" s="101"/>
      <c r="N20" s="76"/>
    </row>
    <row r="21" spans="1:14" x14ac:dyDescent="0.25">
      <c r="B21" s="101"/>
      <c r="C21" s="101"/>
      <c r="D21" s="101"/>
      <c r="E21" s="101"/>
      <c r="F21" s="101"/>
      <c r="G21" s="101"/>
      <c r="H21" s="101"/>
      <c r="I21" s="106">
        <f>SUM(I18:I20)</f>
        <v>650000</v>
      </c>
      <c r="J21" s="76"/>
      <c r="K21" s="106">
        <f>SUM(K18:K20)</f>
        <v>101960.7843137255</v>
      </c>
      <c r="L21" s="106"/>
      <c r="M21" s="101"/>
      <c r="N21" s="76"/>
    </row>
    <row r="22" spans="1:14" x14ac:dyDescent="0.25">
      <c r="B22" s="101"/>
      <c r="C22" s="127" t="s">
        <v>93</v>
      </c>
      <c r="D22" s="127"/>
      <c r="E22" s="102">
        <f>E9*0.2</f>
        <v>600000</v>
      </c>
      <c r="F22" s="101"/>
      <c r="G22" s="101"/>
      <c r="H22" s="101"/>
      <c r="I22" s="101"/>
      <c r="J22" s="76"/>
      <c r="K22" s="76"/>
      <c r="L22" s="76"/>
      <c r="M22" s="76"/>
      <c r="N22" s="76"/>
    </row>
    <row r="23" spans="1:14" x14ac:dyDescent="0.25">
      <c r="B23" s="101"/>
      <c r="C23" s="101" t="s">
        <v>94</v>
      </c>
      <c r="D23" s="101"/>
      <c r="E23" s="102">
        <v>400000</v>
      </c>
      <c r="F23" s="101"/>
      <c r="G23" s="101"/>
      <c r="H23" s="101"/>
      <c r="I23" s="101"/>
      <c r="J23" s="76"/>
      <c r="K23" s="76"/>
      <c r="L23" s="76"/>
      <c r="M23" s="76"/>
      <c r="N23" s="76"/>
    </row>
    <row r="24" spans="1:14" x14ac:dyDescent="0.25">
      <c r="B24" s="101"/>
      <c r="C24" s="101" t="s">
        <v>95</v>
      </c>
      <c r="D24" s="101"/>
      <c r="E24" s="102">
        <f>E22-E23</f>
        <v>200000</v>
      </c>
      <c r="F24" s="101"/>
      <c r="G24" s="101"/>
      <c r="H24" s="101"/>
      <c r="I24" s="101"/>
      <c r="J24" s="76"/>
      <c r="K24" s="76"/>
      <c r="L24" s="76"/>
      <c r="M24" s="76"/>
      <c r="N24" s="76"/>
    </row>
    <row r="25" spans="1:14" x14ac:dyDescent="0.25">
      <c r="B25" s="101"/>
      <c r="C25" s="101" t="s">
        <v>96</v>
      </c>
      <c r="D25" s="101"/>
      <c r="E25" s="102">
        <f>K5+K9</f>
        <v>765000</v>
      </c>
      <c r="F25" s="101"/>
      <c r="G25" s="101"/>
      <c r="H25" s="101"/>
      <c r="I25" s="101"/>
      <c r="J25" s="76"/>
      <c r="K25" s="76"/>
      <c r="L25" s="76"/>
      <c r="M25" s="76"/>
      <c r="N25" s="76"/>
    </row>
    <row r="26" spans="1:14" x14ac:dyDescent="0.25">
      <c r="B26" s="101"/>
      <c r="C26" s="101" t="s">
        <v>97</v>
      </c>
      <c r="D26" s="101"/>
      <c r="E26" s="103">
        <f>E24/E25</f>
        <v>0.26143790849673204</v>
      </c>
      <c r="F26" s="101"/>
      <c r="G26" s="101"/>
      <c r="H26" s="101"/>
      <c r="I26" s="101"/>
      <c r="J26" s="76"/>
      <c r="K26" s="76"/>
      <c r="L26" s="76"/>
      <c r="M26" s="76"/>
      <c r="N26" s="76"/>
    </row>
    <row r="27" spans="1:14" x14ac:dyDescent="0.25">
      <c r="B27" s="101"/>
      <c r="C27" s="101"/>
      <c r="D27" s="101"/>
      <c r="E27" s="101"/>
      <c r="F27" s="101"/>
      <c r="G27" s="101"/>
      <c r="H27" s="101"/>
      <c r="I27" s="101"/>
      <c r="J27" s="76"/>
      <c r="K27" s="76"/>
      <c r="L27" s="76"/>
      <c r="M27" s="76"/>
      <c r="N27" s="76"/>
    </row>
    <row r="28" spans="1:14" x14ac:dyDescent="0.25">
      <c r="B28" s="104"/>
      <c r="C28" s="104"/>
      <c r="D28" s="104"/>
      <c r="E28" s="104"/>
      <c r="F28" s="104"/>
      <c r="G28" s="104"/>
      <c r="H28" s="104"/>
      <c r="I28" s="104"/>
    </row>
    <row r="29" spans="1:14" x14ac:dyDescent="0.25">
      <c r="B29" s="104"/>
      <c r="C29" s="104"/>
      <c r="D29" s="104"/>
      <c r="E29" s="104"/>
      <c r="F29" s="104"/>
      <c r="G29" s="104"/>
      <c r="H29" s="104"/>
      <c r="I29" s="104"/>
    </row>
  </sheetData>
  <mergeCells count="1">
    <mergeCell ref="C22:D22"/>
  </mergeCells>
  <pageMargins left="0.7" right="0.7" top="0.75" bottom="0.75" header="0.3" footer="0.3"/>
  <pageSetup paperSize="9" scale="3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tebliğdeki düzenleme</vt:lpstr>
      <vt:lpstr>şablon ve örnek</vt:lpstr>
      <vt:lpstr>mevzuat</vt:lpstr>
      <vt:lpstr>Yeni Örnek</vt:lpstr>
      <vt:lpstr>Proje ÖDEV ÇÖZÜMÜ - EYLÜL</vt:lpstr>
      <vt:lpstr>'Proje ÖDEV ÇÖZÜMÜ - EYLÜL'!Yazdırma_Alanı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karadeniz ymm</dc:creator>
  <cp:lastModifiedBy>Yasin Cebe - İst. Yeminli Mali Müşavirler Odası</cp:lastModifiedBy>
  <dcterms:created xsi:type="dcterms:W3CDTF">2025-10-06T07:33:26Z</dcterms:created>
  <dcterms:modified xsi:type="dcterms:W3CDTF">2026-03-04T12:46:40Z</dcterms:modified>
</cp:coreProperties>
</file>